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1.1 - Lokalita 1" sheetId="2" r:id="rId2"/>
    <sheet name="SO 1.2 - Lokalita 2" sheetId="3" r:id="rId3"/>
    <sheet name="SO 1.3 - Lokalita 4" sheetId="4" r:id="rId4"/>
    <sheet name="SO 1.4 - Lokalita 5" sheetId="5" r:id="rId5"/>
    <sheet name="SO 1.5 - Lokalita 6" sheetId="6" r:id="rId6"/>
    <sheet name="SO 1.6 - Lokalita 7" sheetId="7" r:id="rId7"/>
    <sheet name="SO 1.7 - Lokalita 8" sheetId="8" r:id="rId8"/>
    <sheet name="SO 1.8 - Lokalita 9" sheetId="9" r:id="rId9"/>
    <sheet name="SO 2.A - Parkování A" sheetId="10" r:id="rId10"/>
    <sheet name="SO 2.B - Parkování B" sheetId="11" r:id="rId11"/>
    <sheet name="Pokyny pro vyplnění" sheetId="12" r:id="rId12"/>
  </sheets>
  <definedNames>
    <definedName name="_xlnm.Print_Area" localSheetId="0">'Rekapitulace stavby'!$D$4:$AO$36,'Rekapitulace stavby'!$C$42:$AQ$67</definedName>
    <definedName name="_xlnm.Print_Titles" localSheetId="0">'Rekapitulace stavby'!$52:$52</definedName>
    <definedName name="_xlnm._FilterDatabase" localSheetId="1" hidden="1">'SO 1.1 - Lokalita 1'!$C$95:$K$296</definedName>
    <definedName name="_xlnm.Print_Area" localSheetId="1">'SO 1.1 - Lokalita 1'!$C$4:$J$41,'SO 1.1 - Lokalita 1'!$C$47:$J$75,'SO 1.1 - Lokalita 1'!$C$81:$K$296</definedName>
    <definedName name="_xlnm.Print_Titles" localSheetId="1">'SO 1.1 - Lokalita 1'!$95:$95</definedName>
    <definedName name="_xlnm._FilterDatabase" localSheetId="2" hidden="1">'SO 1.2 - Lokalita 2'!$C$95:$K$299</definedName>
    <definedName name="_xlnm.Print_Area" localSheetId="2">'SO 1.2 - Lokalita 2'!$C$4:$J$41,'SO 1.2 - Lokalita 2'!$C$47:$J$75,'SO 1.2 - Lokalita 2'!$C$81:$K$299</definedName>
    <definedName name="_xlnm.Print_Titles" localSheetId="2">'SO 1.2 - Lokalita 2'!$95:$95</definedName>
    <definedName name="_xlnm._FilterDatabase" localSheetId="3" hidden="1">'SO 1.3 - Lokalita 4'!$C$95:$K$323</definedName>
    <definedName name="_xlnm.Print_Area" localSheetId="3">'SO 1.3 - Lokalita 4'!$C$4:$J$41,'SO 1.3 - Lokalita 4'!$C$47:$J$75,'SO 1.3 - Lokalita 4'!$C$81:$K$323</definedName>
    <definedName name="_xlnm.Print_Titles" localSheetId="3">'SO 1.3 - Lokalita 4'!$95:$95</definedName>
    <definedName name="_xlnm._FilterDatabase" localSheetId="4" hidden="1">'SO 1.4 - Lokalita 5'!$C$95:$K$305</definedName>
    <definedName name="_xlnm.Print_Area" localSheetId="4">'SO 1.4 - Lokalita 5'!$C$4:$J$41,'SO 1.4 - Lokalita 5'!$C$47:$J$75,'SO 1.4 - Lokalita 5'!$C$81:$K$305</definedName>
    <definedName name="_xlnm.Print_Titles" localSheetId="4">'SO 1.4 - Lokalita 5'!$95:$95</definedName>
    <definedName name="_xlnm._FilterDatabase" localSheetId="5" hidden="1">'SO 1.5 - Lokalita 6'!$C$100:$K$367</definedName>
    <definedName name="_xlnm.Print_Area" localSheetId="5">'SO 1.5 - Lokalita 6'!$C$4:$J$41,'SO 1.5 - Lokalita 6'!$C$47:$J$80,'SO 1.5 - Lokalita 6'!$C$86:$K$367</definedName>
    <definedName name="_xlnm.Print_Titles" localSheetId="5">'SO 1.5 - Lokalita 6'!$100:$100</definedName>
    <definedName name="_xlnm._FilterDatabase" localSheetId="6" hidden="1">'SO 1.6 - Lokalita 7'!$C$95:$K$326</definedName>
    <definedName name="_xlnm.Print_Area" localSheetId="6">'SO 1.6 - Lokalita 7'!$C$4:$J$41,'SO 1.6 - Lokalita 7'!$C$47:$J$75,'SO 1.6 - Lokalita 7'!$C$81:$K$326</definedName>
    <definedName name="_xlnm.Print_Titles" localSheetId="6">'SO 1.6 - Lokalita 7'!$95:$95</definedName>
    <definedName name="_xlnm._FilterDatabase" localSheetId="7" hidden="1">'SO 1.7 - Lokalita 8'!$C$96:$K$323</definedName>
    <definedName name="_xlnm.Print_Area" localSheetId="7">'SO 1.7 - Lokalita 8'!$C$4:$J$41,'SO 1.7 - Lokalita 8'!$C$47:$J$76,'SO 1.7 - Lokalita 8'!$C$82:$K$323</definedName>
    <definedName name="_xlnm.Print_Titles" localSheetId="7">'SO 1.7 - Lokalita 8'!$96:$96</definedName>
    <definedName name="_xlnm._FilterDatabase" localSheetId="8" hidden="1">'SO 1.8 - Lokalita 9'!$C$95:$K$305</definedName>
    <definedName name="_xlnm.Print_Area" localSheetId="8">'SO 1.8 - Lokalita 9'!$C$4:$J$41,'SO 1.8 - Lokalita 9'!$C$47:$J$75,'SO 1.8 - Lokalita 9'!$C$81:$K$305</definedName>
    <definedName name="_xlnm.Print_Titles" localSheetId="8">'SO 1.8 - Lokalita 9'!$95:$95</definedName>
    <definedName name="_xlnm._FilterDatabase" localSheetId="9" hidden="1">'SO 2.A - Parkování A'!$C$94:$K$247</definedName>
    <definedName name="_xlnm.Print_Area" localSheetId="9">'SO 2.A - Parkování A'!$C$4:$J$41,'SO 2.A - Parkování A'!$C$47:$J$74,'SO 2.A - Parkování A'!$C$80:$K$247</definedName>
    <definedName name="_xlnm.Print_Titles" localSheetId="9">'SO 2.A - Parkování A'!$94:$94</definedName>
    <definedName name="_xlnm._FilterDatabase" localSheetId="10" hidden="1">'SO 2.B - Parkování B'!$C$94:$K$243</definedName>
    <definedName name="_xlnm.Print_Area" localSheetId="10">'SO 2.B - Parkování B'!$C$4:$J$41,'SO 2.B - Parkování B'!$C$47:$J$74,'SO 2.B - Parkování B'!$C$80:$K$243</definedName>
    <definedName name="_xlnm.Print_Titles" localSheetId="10">'SO 2.B - Parkování B'!$94:$94</definedName>
    <definedName name="_xlnm.Print_Area" localSheetId="11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11" l="1" r="J39"/>
  <c r="J38"/>
  <c i="1" r="AY66"/>
  <c i="11" r="J37"/>
  <c i="1" r="AX66"/>
  <c i="11" r="BI243"/>
  <c r="BH243"/>
  <c r="BG243"/>
  <c r="BF243"/>
  <c r="T243"/>
  <c r="T242"/>
  <c r="R243"/>
  <c r="R242"/>
  <c r="P243"/>
  <c r="P242"/>
  <c r="BI241"/>
  <c r="BH241"/>
  <c r="BG241"/>
  <c r="BF241"/>
  <c r="T241"/>
  <c r="R241"/>
  <c r="P241"/>
  <c r="BI238"/>
  <c r="BH238"/>
  <c r="BG238"/>
  <c r="BF238"/>
  <c r="T238"/>
  <c r="R238"/>
  <c r="P238"/>
  <c r="BI236"/>
  <c r="BH236"/>
  <c r="BG236"/>
  <c r="BF236"/>
  <c r="T236"/>
  <c r="R236"/>
  <c r="P236"/>
  <c r="BI235"/>
  <c r="BH235"/>
  <c r="BG235"/>
  <c r="BF235"/>
  <c r="T235"/>
  <c r="R235"/>
  <c r="P235"/>
  <c r="BI231"/>
  <c r="BH231"/>
  <c r="BG231"/>
  <c r="BF231"/>
  <c r="T231"/>
  <c r="R231"/>
  <c r="P231"/>
  <c r="BI230"/>
  <c r="BH230"/>
  <c r="BG230"/>
  <c r="BF230"/>
  <c r="T230"/>
  <c r="R230"/>
  <c r="P230"/>
  <c r="BI227"/>
  <c r="BH227"/>
  <c r="BG227"/>
  <c r="BF227"/>
  <c r="T227"/>
  <c r="R227"/>
  <c r="P227"/>
  <c r="BI223"/>
  <c r="BH223"/>
  <c r="BG223"/>
  <c r="BF223"/>
  <c r="T223"/>
  <c r="T222"/>
  <c r="R223"/>
  <c r="R222"/>
  <c r="P223"/>
  <c r="P222"/>
  <c r="BI219"/>
  <c r="BH219"/>
  <c r="BG219"/>
  <c r="BF219"/>
  <c r="T219"/>
  <c r="R219"/>
  <c r="P219"/>
  <c r="BI217"/>
  <c r="BH217"/>
  <c r="BG217"/>
  <c r="BF217"/>
  <c r="T217"/>
  <c r="R217"/>
  <c r="P217"/>
  <c r="BI212"/>
  <c r="BH212"/>
  <c r="BG212"/>
  <c r="BF212"/>
  <c r="T212"/>
  <c r="R212"/>
  <c r="P212"/>
  <c r="BI210"/>
  <c r="BH210"/>
  <c r="BG210"/>
  <c r="BF210"/>
  <c r="T210"/>
  <c r="R210"/>
  <c r="P210"/>
  <c r="BI207"/>
  <c r="BH207"/>
  <c r="BG207"/>
  <c r="BF207"/>
  <c r="T207"/>
  <c r="R207"/>
  <c r="P207"/>
  <c r="BI205"/>
  <c r="BH205"/>
  <c r="BG205"/>
  <c r="BF205"/>
  <c r="T205"/>
  <c r="R205"/>
  <c r="P205"/>
  <c r="BI201"/>
  <c r="BH201"/>
  <c r="BG201"/>
  <c r="BF201"/>
  <c r="T201"/>
  <c r="R201"/>
  <c r="P201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89"/>
  <c r="BH189"/>
  <c r="BG189"/>
  <c r="BF189"/>
  <c r="T189"/>
  <c r="R189"/>
  <c r="P189"/>
  <c r="BI181"/>
  <c r="BH181"/>
  <c r="BG181"/>
  <c r="BF181"/>
  <c r="T181"/>
  <c r="R181"/>
  <c r="P181"/>
  <c r="BI174"/>
  <c r="BH174"/>
  <c r="BG174"/>
  <c r="BF174"/>
  <c r="T174"/>
  <c r="R174"/>
  <c r="P174"/>
  <c r="BI170"/>
  <c r="BH170"/>
  <c r="BG170"/>
  <c r="BF170"/>
  <c r="T170"/>
  <c r="R170"/>
  <c r="P170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7"/>
  <c r="BH127"/>
  <c r="BG127"/>
  <c r="BF127"/>
  <c r="T127"/>
  <c r="R127"/>
  <c r="P127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3"/>
  <c r="BH113"/>
  <c r="BG113"/>
  <c r="BF113"/>
  <c r="T113"/>
  <c r="R113"/>
  <c r="P113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J92"/>
  <c r="J91"/>
  <c r="F91"/>
  <c r="F89"/>
  <c r="E87"/>
  <c r="J59"/>
  <c r="J58"/>
  <c r="F58"/>
  <c r="F56"/>
  <c r="E54"/>
  <c r="J20"/>
  <c r="E20"/>
  <c r="F59"/>
  <c r="J19"/>
  <c r="J14"/>
  <c r="J56"/>
  <c r="E7"/>
  <c r="E83"/>
  <c i="10" r="J39"/>
  <c r="J38"/>
  <c i="1" r="AY65"/>
  <c i="10" r="J37"/>
  <c i="1" r="AX65"/>
  <c i="10" r="BI247"/>
  <c r="BH247"/>
  <c r="BG247"/>
  <c r="BF247"/>
  <c r="T247"/>
  <c r="T246"/>
  <c r="R247"/>
  <c r="R246"/>
  <c r="P247"/>
  <c r="P246"/>
  <c r="BI245"/>
  <c r="BH245"/>
  <c r="BG245"/>
  <c r="BF245"/>
  <c r="T245"/>
  <c r="R245"/>
  <c r="P245"/>
  <c r="BI242"/>
  <c r="BH242"/>
  <c r="BG242"/>
  <c r="BF242"/>
  <c r="T242"/>
  <c r="R242"/>
  <c r="P242"/>
  <c r="BI240"/>
  <c r="BH240"/>
  <c r="BG240"/>
  <c r="BF240"/>
  <c r="T240"/>
  <c r="R240"/>
  <c r="P240"/>
  <c r="BI239"/>
  <c r="BH239"/>
  <c r="BG239"/>
  <c r="BF239"/>
  <c r="T239"/>
  <c r="R239"/>
  <c r="P239"/>
  <c r="BI235"/>
  <c r="BH235"/>
  <c r="BG235"/>
  <c r="BF235"/>
  <c r="T235"/>
  <c r="R235"/>
  <c r="P235"/>
  <c r="BI234"/>
  <c r="BH234"/>
  <c r="BG234"/>
  <c r="BF234"/>
  <c r="T234"/>
  <c r="R234"/>
  <c r="P234"/>
  <c r="BI231"/>
  <c r="BH231"/>
  <c r="BG231"/>
  <c r="BF231"/>
  <c r="T231"/>
  <c r="R231"/>
  <c r="P231"/>
  <c r="BI227"/>
  <c r="BH227"/>
  <c r="BG227"/>
  <c r="BF227"/>
  <c r="T227"/>
  <c r="T226"/>
  <c r="R227"/>
  <c r="R226"/>
  <c r="P227"/>
  <c r="P226"/>
  <c r="BI223"/>
  <c r="BH223"/>
  <c r="BG223"/>
  <c r="BF223"/>
  <c r="T223"/>
  <c r="R223"/>
  <c r="P223"/>
  <c r="BI221"/>
  <c r="BH221"/>
  <c r="BG221"/>
  <c r="BF221"/>
  <c r="T221"/>
  <c r="R221"/>
  <c r="P221"/>
  <c r="BI216"/>
  <c r="BH216"/>
  <c r="BG216"/>
  <c r="BF216"/>
  <c r="T216"/>
  <c r="R216"/>
  <c r="P216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3"/>
  <c r="BH193"/>
  <c r="BG193"/>
  <c r="BF193"/>
  <c r="T193"/>
  <c r="R193"/>
  <c r="P193"/>
  <c r="BI185"/>
  <c r="BH185"/>
  <c r="BG185"/>
  <c r="BF185"/>
  <c r="T185"/>
  <c r="R185"/>
  <c r="P185"/>
  <c r="BI178"/>
  <c r="BH178"/>
  <c r="BG178"/>
  <c r="BF178"/>
  <c r="T178"/>
  <c r="R178"/>
  <c r="P178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3"/>
  <c r="BH123"/>
  <c r="BG123"/>
  <c r="BF123"/>
  <c r="T123"/>
  <c r="R123"/>
  <c r="P123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J92"/>
  <c r="J91"/>
  <c r="F91"/>
  <c r="F89"/>
  <c r="E87"/>
  <c r="J59"/>
  <c r="J58"/>
  <c r="F58"/>
  <c r="F56"/>
  <c r="E54"/>
  <c r="J20"/>
  <c r="E20"/>
  <c r="F59"/>
  <c r="J19"/>
  <c r="J14"/>
  <c r="J89"/>
  <c r="E7"/>
  <c r="E50"/>
  <c i="9" r="J39"/>
  <c r="J38"/>
  <c i="1" r="AY63"/>
  <c i="9" r="J37"/>
  <c i="1" r="AX63"/>
  <c i="9" r="BI305"/>
  <c r="BH305"/>
  <c r="BG305"/>
  <c r="BF305"/>
  <c r="T305"/>
  <c r="T304"/>
  <c r="R305"/>
  <c r="R304"/>
  <c r="P305"/>
  <c r="P304"/>
  <c r="BI303"/>
  <c r="BH303"/>
  <c r="BG303"/>
  <c r="BF303"/>
  <c r="T303"/>
  <c r="R303"/>
  <c r="P303"/>
  <c r="BI300"/>
  <c r="BH300"/>
  <c r="BG300"/>
  <c r="BF300"/>
  <c r="T300"/>
  <c r="R300"/>
  <c r="P300"/>
  <c r="BI298"/>
  <c r="BH298"/>
  <c r="BG298"/>
  <c r="BF298"/>
  <c r="T298"/>
  <c r="R298"/>
  <c r="P298"/>
  <c r="BI297"/>
  <c r="BH297"/>
  <c r="BG297"/>
  <c r="BF297"/>
  <c r="T297"/>
  <c r="R297"/>
  <c r="P297"/>
  <c r="BI293"/>
  <c r="BH293"/>
  <c r="BG293"/>
  <c r="BF293"/>
  <c r="T293"/>
  <c r="R293"/>
  <c r="P293"/>
  <c r="BI292"/>
  <c r="BH292"/>
  <c r="BG292"/>
  <c r="BF292"/>
  <c r="T292"/>
  <c r="R292"/>
  <c r="P292"/>
  <c r="BI289"/>
  <c r="BH289"/>
  <c r="BG289"/>
  <c r="BF289"/>
  <c r="T289"/>
  <c r="R289"/>
  <c r="P289"/>
  <c r="BI285"/>
  <c r="BH285"/>
  <c r="BG285"/>
  <c r="BF285"/>
  <c r="T285"/>
  <c r="T284"/>
  <c r="R285"/>
  <c r="R284"/>
  <c r="P285"/>
  <c r="P284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4"/>
  <c r="BH274"/>
  <c r="BG274"/>
  <c r="BF274"/>
  <c r="T274"/>
  <c r="R274"/>
  <c r="P274"/>
  <c r="BI272"/>
  <c r="BH272"/>
  <c r="BG272"/>
  <c r="BF272"/>
  <c r="T272"/>
  <c r="R272"/>
  <c r="P272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6"/>
  <c r="BH256"/>
  <c r="BG256"/>
  <c r="BF256"/>
  <c r="T256"/>
  <c r="R256"/>
  <c r="P256"/>
  <c r="BI253"/>
  <c r="BH253"/>
  <c r="BG253"/>
  <c r="BF253"/>
  <c r="T253"/>
  <c r="R253"/>
  <c r="P253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28"/>
  <c r="BH228"/>
  <c r="BG228"/>
  <c r="BF228"/>
  <c r="T228"/>
  <c r="R228"/>
  <c r="P228"/>
  <c r="BI224"/>
  <c r="BH224"/>
  <c r="BG224"/>
  <c r="BF224"/>
  <c r="T224"/>
  <c r="R224"/>
  <c r="P224"/>
  <c r="BI220"/>
  <c r="BH220"/>
  <c r="BG220"/>
  <c r="BF220"/>
  <c r="T220"/>
  <c r="R220"/>
  <c r="P220"/>
  <c r="BI218"/>
  <c r="BH218"/>
  <c r="BG218"/>
  <c r="BF218"/>
  <c r="T218"/>
  <c r="R218"/>
  <c r="P218"/>
  <c r="BI214"/>
  <c r="BH214"/>
  <c r="BG214"/>
  <c r="BF214"/>
  <c r="T214"/>
  <c r="R214"/>
  <c r="P214"/>
  <c r="BI210"/>
  <c r="BH210"/>
  <c r="BG210"/>
  <c r="BF210"/>
  <c r="T210"/>
  <c r="R210"/>
  <c r="P210"/>
  <c r="BI206"/>
  <c r="BH206"/>
  <c r="BG206"/>
  <c r="BF206"/>
  <c r="T206"/>
  <c r="R206"/>
  <c r="P206"/>
  <c r="BI202"/>
  <c r="BH202"/>
  <c r="BG202"/>
  <c r="BF202"/>
  <c r="T202"/>
  <c r="R202"/>
  <c r="P202"/>
  <c r="BI198"/>
  <c r="BH198"/>
  <c r="BG198"/>
  <c r="BF198"/>
  <c r="T198"/>
  <c r="R198"/>
  <c r="P198"/>
  <c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3"/>
  <c r="BH173"/>
  <c r="BG173"/>
  <c r="BF173"/>
  <c r="T173"/>
  <c r="R173"/>
  <c r="P173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3"/>
  <c r="BH123"/>
  <c r="BG123"/>
  <c r="BF123"/>
  <c r="T123"/>
  <c r="R123"/>
  <c r="P123"/>
  <c r="BI119"/>
  <c r="BH119"/>
  <c r="BG119"/>
  <c r="BF119"/>
  <c r="T119"/>
  <c r="R119"/>
  <c r="P119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99"/>
  <c r="BH99"/>
  <c r="BG99"/>
  <c r="BF99"/>
  <c r="T99"/>
  <c r="R99"/>
  <c r="P99"/>
  <c r="J93"/>
  <c r="J92"/>
  <c r="F92"/>
  <c r="F90"/>
  <c r="E88"/>
  <c r="J59"/>
  <c r="J58"/>
  <c r="F58"/>
  <c r="F56"/>
  <c r="E54"/>
  <c r="J20"/>
  <c r="E20"/>
  <c r="F93"/>
  <c r="J19"/>
  <c r="J14"/>
  <c r="J90"/>
  <c r="E7"/>
  <c r="E84"/>
  <c i="8" r="J39"/>
  <c r="J38"/>
  <c i="1" r="AY62"/>
  <c i="8" r="J37"/>
  <c i="1" r="AX62"/>
  <c i="8" r="BI323"/>
  <c r="BH323"/>
  <c r="BG323"/>
  <c r="BF323"/>
  <c r="T323"/>
  <c r="T322"/>
  <c r="R323"/>
  <c r="R322"/>
  <c r="P323"/>
  <c r="P322"/>
  <c r="BI321"/>
  <c r="BH321"/>
  <c r="BG321"/>
  <c r="BF321"/>
  <c r="T321"/>
  <c r="R321"/>
  <c r="P321"/>
  <c r="BI318"/>
  <c r="BH318"/>
  <c r="BG318"/>
  <c r="BF318"/>
  <c r="T318"/>
  <c r="R318"/>
  <c r="P318"/>
  <c r="BI316"/>
  <c r="BH316"/>
  <c r="BG316"/>
  <c r="BF316"/>
  <c r="T316"/>
  <c r="R316"/>
  <c r="P316"/>
  <c r="BI315"/>
  <c r="BH315"/>
  <c r="BG315"/>
  <c r="BF315"/>
  <c r="T315"/>
  <c r="R315"/>
  <c r="P315"/>
  <c r="BI311"/>
  <c r="BH311"/>
  <c r="BG311"/>
  <c r="BF311"/>
  <c r="T311"/>
  <c r="R311"/>
  <c r="P311"/>
  <c r="BI310"/>
  <c r="BH310"/>
  <c r="BG310"/>
  <c r="BF310"/>
  <c r="T310"/>
  <c r="R310"/>
  <c r="P310"/>
  <c r="BI307"/>
  <c r="BH307"/>
  <c r="BG307"/>
  <c r="BF307"/>
  <c r="T307"/>
  <c r="R307"/>
  <c r="P307"/>
  <c r="BI303"/>
  <c r="BH303"/>
  <c r="BG303"/>
  <c r="BF303"/>
  <c r="T303"/>
  <c r="T302"/>
  <c r="R303"/>
  <c r="R302"/>
  <c r="P303"/>
  <c r="P302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2"/>
  <c r="BH292"/>
  <c r="BG292"/>
  <c r="BF292"/>
  <c r="T292"/>
  <c r="R292"/>
  <c r="P292"/>
  <c r="BI290"/>
  <c r="BH290"/>
  <c r="BG290"/>
  <c r="BF290"/>
  <c r="T290"/>
  <c r="R290"/>
  <c r="P290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4"/>
  <c r="BH274"/>
  <c r="BG274"/>
  <c r="BF274"/>
  <c r="T274"/>
  <c r="R274"/>
  <c r="P274"/>
  <c r="BI271"/>
  <c r="BH271"/>
  <c r="BG271"/>
  <c r="BF271"/>
  <c r="T271"/>
  <c r="R271"/>
  <c r="P271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47"/>
  <c r="BH247"/>
  <c r="BG247"/>
  <c r="BF247"/>
  <c r="T247"/>
  <c r="R247"/>
  <c r="P247"/>
  <c r="BI243"/>
  <c r="BH243"/>
  <c r="BG243"/>
  <c r="BF243"/>
  <c r="T243"/>
  <c r="R243"/>
  <c r="P243"/>
  <c r="BI239"/>
  <c r="BH239"/>
  <c r="BG239"/>
  <c r="BF239"/>
  <c r="T239"/>
  <c r="R239"/>
  <c r="P239"/>
  <c r="BI237"/>
  <c r="BH237"/>
  <c r="BG237"/>
  <c r="BF237"/>
  <c r="T237"/>
  <c r="R237"/>
  <c r="P237"/>
  <c r="BI233"/>
  <c r="BH233"/>
  <c r="BG233"/>
  <c r="BF233"/>
  <c r="T233"/>
  <c r="R233"/>
  <c r="P233"/>
  <c r="BI229"/>
  <c r="BH229"/>
  <c r="BG229"/>
  <c r="BF229"/>
  <c r="T229"/>
  <c r="R229"/>
  <c r="P229"/>
  <c r="BI225"/>
  <c r="BH225"/>
  <c r="BG225"/>
  <c r="BF225"/>
  <c r="T225"/>
  <c r="R225"/>
  <c r="P225"/>
  <c r="BI221"/>
  <c r="BH221"/>
  <c r="BG221"/>
  <c r="BF221"/>
  <c r="T221"/>
  <c r="R221"/>
  <c r="P221"/>
  <c r="BI217"/>
  <c r="BH217"/>
  <c r="BG217"/>
  <c r="BF217"/>
  <c r="T217"/>
  <c r="R217"/>
  <c r="P217"/>
  <c r="BI213"/>
  <c r="BH213"/>
  <c r="BG213"/>
  <c r="BF213"/>
  <c r="T213"/>
  <c r="R213"/>
  <c r="P213"/>
  <c r="BI209"/>
  <c r="BH209"/>
  <c r="BG209"/>
  <c r="BF209"/>
  <c r="T209"/>
  <c r="R209"/>
  <c r="P209"/>
  <c r="BI204"/>
  <c r="BH204"/>
  <c r="BG204"/>
  <c r="BF204"/>
  <c r="T204"/>
  <c r="R204"/>
  <c r="P204"/>
  <c r="BI201"/>
  <c r="BH201"/>
  <c r="BG201"/>
  <c r="BF201"/>
  <c r="T201"/>
  <c r="R201"/>
  <c r="P201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0"/>
  <c r="BH180"/>
  <c r="BG180"/>
  <c r="BF180"/>
  <c r="T180"/>
  <c r="R180"/>
  <c r="P180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0"/>
  <c r="BH100"/>
  <c r="BG100"/>
  <c r="BF100"/>
  <c r="T100"/>
  <c r="R100"/>
  <c r="P100"/>
  <c r="J94"/>
  <c r="J93"/>
  <c r="F93"/>
  <c r="F91"/>
  <c r="E89"/>
  <c r="J59"/>
  <c r="J58"/>
  <c r="F58"/>
  <c r="F56"/>
  <c r="E54"/>
  <c r="J20"/>
  <c r="E20"/>
  <c r="F94"/>
  <c r="J19"/>
  <c r="J14"/>
  <c r="J56"/>
  <c r="E7"/>
  <c r="E50"/>
  <c i="7" r="J39"/>
  <c r="J38"/>
  <c i="1" r="AY61"/>
  <c i="7" r="J37"/>
  <c i="1" r="AX61"/>
  <c i="7" r="BI326"/>
  <c r="BH326"/>
  <c r="BG326"/>
  <c r="BF326"/>
  <c r="T326"/>
  <c r="T325"/>
  <c r="R326"/>
  <c r="R325"/>
  <c r="P326"/>
  <c r="P325"/>
  <c r="BI324"/>
  <c r="BH324"/>
  <c r="BG324"/>
  <c r="BF324"/>
  <c r="T324"/>
  <c r="R324"/>
  <c r="P324"/>
  <c r="BI321"/>
  <c r="BH321"/>
  <c r="BG321"/>
  <c r="BF321"/>
  <c r="T321"/>
  <c r="R321"/>
  <c r="P321"/>
  <c r="BI319"/>
  <c r="BH319"/>
  <c r="BG319"/>
  <c r="BF319"/>
  <c r="T319"/>
  <c r="R319"/>
  <c r="P319"/>
  <c r="BI318"/>
  <c r="BH318"/>
  <c r="BG318"/>
  <c r="BF318"/>
  <c r="T318"/>
  <c r="R318"/>
  <c r="P318"/>
  <c r="BI314"/>
  <c r="BH314"/>
  <c r="BG314"/>
  <c r="BF314"/>
  <c r="T314"/>
  <c r="R314"/>
  <c r="P314"/>
  <c r="BI313"/>
  <c r="BH313"/>
  <c r="BG313"/>
  <c r="BF313"/>
  <c r="T313"/>
  <c r="R313"/>
  <c r="P313"/>
  <c r="BI310"/>
  <c r="BH310"/>
  <c r="BG310"/>
  <c r="BF310"/>
  <c r="T310"/>
  <c r="R310"/>
  <c r="P310"/>
  <c r="BI306"/>
  <c r="BH306"/>
  <c r="BG306"/>
  <c r="BF306"/>
  <c r="T306"/>
  <c r="T305"/>
  <c r="R306"/>
  <c r="R305"/>
  <c r="P306"/>
  <c r="P305"/>
  <c r="BI302"/>
  <c r="BH302"/>
  <c r="BG302"/>
  <c r="BF302"/>
  <c r="T302"/>
  <c r="R302"/>
  <c r="P302"/>
  <c r="BI297"/>
  <c r="BH297"/>
  <c r="BG297"/>
  <c r="BF297"/>
  <c r="T297"/>
  <c r="R297"/>
  <c r="P297"/>
  <c r="BI292"/>
  <c r="BH292"/>
  <c r="BG292"/>
  <c r="BF292"/>
  <c r="T292"/>
  <c r="R292"/>
  <c r="P292"/>
  <c r="BI290"/>
  <c r="BH290"/>
  <c r="BG290"/>
  <c r="BF290"/>
  <c r="T290"/>
  <c r="R290"/>
  <c r="P290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2"/>
  <c r="BH282"/>
  <c r="BG282"/>
  <c r="BF282"/>
  <c r="T282"/>
  <c r="R282"/>
  <c r="P282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7"/>
  <c r="BH267"/>
  <c r="BG267"/>
  <c r="BF267"/>
  <c r="T267"/>
  <c r="R267"/>
  <c r="P267"/>
  <c r="BI264"/>
  <c r="BH264"/>
  <c r="BG264"/>
  <c r="BF264"/>
  <c r="T264"/>
  <c r="R264"/>
  <c r="P264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7"/>
  <c r="BH237"/>
  <c r="BG237"/>
  <c r="BF237"/>
  <c r="T237"/>
  <c r="R237"/>
  <c r="P237"/>
  <c r="BI233"/>
  <c r="BH233"/>
  <c r="BG233"/>
  <c r="BF233"/>
  <c r="T233"/>
  <c r="R233"/>
  <c r="P233"/>
  <c r="BI231"/>
  <c r="BH231"/>
  <c r="BG231"/>
  <c r="BF231"/>
  <c r="T231"/>
  <c r="R231"/>
  <c r="P231"/>
  <c r="BI227"/>
  <c r="BH227"/>
  <c r="BG227"/>
  <c r="BF227"/>
  <c r="T227"/>
  <c r="R227"/>
  <c r="P227"/>
  <c r="BI223"/>
  <c r="BH223"/>
  <c r="BG223"/>
  <c r="BF223"/>
  <c r="T223"/>
  <c r="R223"/>
  <c r="P223"/>
  <c r="BI219"/>
  <c r="BH219"/>
  <c r="BG219"/>
  <c r="BF219"/>
  <c r="T219"/>
  <c r="R219"/>
  <c r="P219"/>
  <c r="BI215"/>
  <c r="BH215"/>
  <c r="BG215"/>
  <c r="BF215"/>
  <c r="T215"/>
  <c r="R215"/>
  <c r="P215"/>
  <c r="BI211"/>
  <c r="BH211"/>
  <c r="BG211"/>
  <c r="BF211"/>
  <c r="T211"/>
  <c r="R211"/>
  <c r="P211"/>
  <c r="BI207"/>
  <c r="BH207"/>
  <c r="BG207"/>
  <c r="BF207"/>
  <c r="T207"/>
  <c r="R207"/>
  <c r="P207"/>
  <c r="BI203"/>
  <c r="BH203"/>
  <c r="BG203"/>
  <c r="BF203"/>
  <c r="T203"/>
  <c r="R203"/>
  <c r="P203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6"/>
  <c r="BH186"/>
  <c r="BG186"/>
  <c r="BF186"/>
  <c r="T186"/>
  <c r="R186"/>
  <c r="P186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71"/>
  <c r="BH171"/>
  <c r="BG171"/>
  <c r="BF171"/>
  <c r="T171"/>
  <c r="R171"/>
  <c r="P171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37"/>
  <c r="BH137"/>
  <c r="BG137"/>
  <c r="BF137"/>
  <c r="T137"/>
  <c r="R137"/>
  <c r="P137"/>
  <c r="BI133"/>
  <c r="BH133"/>
  <c r="BG133"/>
  <c r="BF133"/>
  <c r="T133"/>
  <c r="R133"/>
  <c r="P133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J93"/>
  <c r="J92"/>
  <c r="F92"/>
  <c r="F90"/>
  <c r="E88"/>
  <c r="J59"/>
  <c r="J58"/>
  <c r="F58"/>
  <c r="F56"/>
  <c r="E54"/>
  <c r="J20"/>
  <c r="E20"/>
  <c r="F59"/>
  <c r="J19"/>
  <c r="J14"/>
  <c r="J56"/>
  <c r="E7"/>
  <c r="E50"/>
  <c i="6" r="J39"/>
  <c r="J38"/>
  <c i="1" r="AY60"/>
  <c i="6" r="J37"/>
  <c i="1" r="AX60"/>
  <c i="6" r="BI367"/>
  <c r="BH367"/>
  <c r="BG367"/>
  <c r="BF367"/>
  <c r="T367"/>
  <c r="T366"/>
  <c r="R367"/>
  <c r="R366"/>
  <c r="P367"/>
  <c r="P366"/>
  <c r="BI365"/>
  <c r="BH365"/>
  <c r="BG365"/>
  <c r="BF365"/>
  <c r="T365"/>
  <c r="R365"/>
  <c r="P365"/>
  <c r="BI362"/>
  <c r="BH362"/>
  <c r="BG362"/>
  <c r="BF362"/>
  <c r="T362"/>
  <c r="R362"/>
  <c r="P362"/>
  <c r="BI360"/>
  <c r="BH360"/>
  <c r="BG360"/>
  <c r="BF360"/>
  <c r="T360"/>
  <c r="R360"/>
  <c r="P360"/>
  <c r="BI359"/>
  <c r="BH359"/>
  <c r="BG359"/>
  <c r="BF359"/>
  <c r="T359"/>
  <c r="R359"/>
  <c r="P359"/>
  <c r="BI355"/>
  <c r="BH355"/>
  <c r="BG355"/>
  <c r="BF355"/>
  <c r="T355"/>
  <c r="R355"/>
  <c r="P355"/>
  <c r="BI354"/>
  <c r="BH354"/>
  <c r="BG354"/>
  <c r="BF354"/>
  <c r="T354"/>
  <c r="R354"/>
  <c r="P354"/>
  <c r="BI351"/>
  <c r="BH351"/>
  <c r="BG351"/>
  <c r="BF351"/>
  <c r="T351"/>
  <c r="R351"/>
  <c r="P351"/>
  <c r="BI347"/>
  <c r="BH347"/>
  <c r="BG347"/>
  <c r="BF347"/>
  <c r="T347"/>
  <c r="R347"/>
  <c r="P347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7"/>
  <c r="BH337"/>
  <c r="BG337"/>
  <c r="BF337"/>
  <c r="T337"/>
  <c r="R337"/>
  <c r="P337"/>
  <c r="BI336"/>
  <c r="BH336"/>
  <c r="BG336"/>
  <c r="BF336"/>
  <c r="T336"/>
  <c r="R336"/>
  <c r="P336"/>
  <c r="BI334"/>
  <c r="BH334"/>
  <c r="BG334"/>
  <c r="BF334"/>
  <c r="T334"/>
  <c r="R334"/>
  <c r="P334"/>
  <c r="BI330"/>
  <c r="BH330"/>
  <c r="BG330"/>
  <c r="BF330"/>
  <c r="T330"/>
  <c r="T329"/>
  <c r="T328"/>
  <c r="R330"/>
  <c r="R329"/>
  <c r="R328"/>
  <c r="P330"/>
  <c r="P329"/>
  <c r="P328"/>
  <c r="BI326"/>
  <c r="BH326"/>
  <c r="BG326"/>
  <c r="BF326"/>
  <c r="T326"/>
  <c r="T325"/>
  <c r="R326"/>
  <c r="R325"/>
  <c r="P326"/>
  <c r="P325"/>
  <c r="BI322"/>
  <c r="BH322"/>
  <c r="BG322"/>
  <c r="BF322"/>
  <c r="T322"/>
  <c r="R322"/>
  <c r="P322"/>
  <c r="BI319"/>
  <c r="BH319"/>
  <c r="BG319"/>
  <c r="BF319"/>
  <c r="T319"/>
  <c r="R319"/>
  <c r="P319"/>
  <c r="BI313"/>
  <c r="BH313"/>
  <c r="BG313"/>
  <c r="BF313"/>
  <c r="T313"/>
  <c r="R313"/>
  <c r="P313"/>
  <c r="BI311"/>
  <c r="BH311"/>
  <c r="BG311"/>
  <c r="BF311"/>
  <c r="T311"/>
  <c r="R311"/>
  <c r="P311"/>
  <c r="BI308"/>
  <c r="BH308"/>
  <c r="BG308"/>
  <c r="BF308"/>
  <c r="T308"/>
  <c r="R308"/>
  <c r="P308"/>
  <c r="BI306"/>
  <c r="BH306"/>
  <c r="BG306"/>
  <c r="BF306"/>
  <c r="T306"/>
  <c r="R306"/>
  <c r="P306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0"/>
  <c r="BH290"/>
  <c r="BG290"/>
  <c r="BF290"/>
  <c r="T290"/>
  <c r="R290"/>
  <c r="P290"/>
  <c r="BI287"/>
  <c r="BH287"/>
  <c r="BG287"/>
  <c r="BF287"/>
  <c r="T287"/>
  <c r="R287"/>
  <c r="P287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5"/>
  <c r="BH255"/>
  <c r="BG255"/>
  <c r="BF255"/>
  <c r="T255"/>
  <c r="R255"/>
  <c r="P255"/>
  <c r="BI251"/>
  <c r="BH251"/>
  <c r="BG251"/>
  <c r="BF251"/>
  <c r="T251"/>
  <c r="R251"/>
  <c r="P251"/>
  <c r="BI249"/>
  <c r="BH249"/>
  <c r="BG249"/>
  <c r="BF249"/>
  <c r="T249"/>
  <c r="R249"/>
  <c r="P249"/>
  <c r="BI245"/>
  <c r="BH245"/>
  <c r="BG245"/>
  <c r="BF245"/>
  <c r="T245"/>
  <c r="R245"/>
  <c r="P245"/>
  <c r="BI241"/>
  <c r="BH241"/>
  <c r="BG241"/>
  <c r="BF241"/>
  <c r="T241"/>
  <c r="R241"/>
  <c r="P241"/>
  <c r="BI237"/>
  <c r="BH237"/>
  <c r="BG237"/>
  <c r="BF237"/>
  <c r="T237"/>
  <c r="R237"/>
  <c r="P237"/>
  <c r="BI233"/>
  <c r="BH233"/>
  <c r="BG233"/>
  <c r="BF233"/>
  <c r="T233"/>
  <c r="R233"/>
  <c r="P233"/>
  <c r="BI229"/>
  <c r="BH229"/>
  <c r="BG229"/>
  <c r="BF229"/>
  <c r="T229"/>
  <c r="R229"/>
  <c r="P229"/>
  <c r="BI225"/>
  <c r="BH225"/>
  <c r="BG225"/>
  <c r="BF225"/>
  <c r="T225"/>
  <c r="R225"/>
  <c r="P225"/>
  <c r="BI221"/>
  <c r="BH221"/>
  <c r="BG221"/>
  <c r="BF221"/>
  <c r="T221"/>
  <c r="R221"/>
  <c r="P221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4"/>
  <c r="BH204"/>
  <c r="BG204"/>
  <c r="BF204"/>
  <c r="T204"/>
  <c r="R204"/>
  <c r="P204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R186"/>
  <c r="P186"/>
  <c r="BI179"/>
  <c r="BH179"/>
  <c r="BG179"/>
  <c r="BF179"/>
  <c r="T179"/>
  <c r="R179"/>
  <c r="P179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4"/>
  <c r="BH104"/>
  <c r="BG104"/>
  <c r="BF104"/>
  <c r="T104"/>
  <c r="R104"/>
  <c r="P104"/>
  <c r="J98"/>
  <c r="J97"/>
  <c r="F97"/>
  <c r="F95"/>
  <c r="E93"/>
  <c r="J59"/>
  <c r="J58"/>
  <c r="F58"/>
  <c r="F56"/>
  <c r="E54"/>
  <c r="J20"/>
  <c r="E20"/>
  <c r="F98"/>
  <c r="J19"/>
  <c r="J14"/>
  <c r="J95"/>
  <c r="E7"/>
  <c r="E89"/>
  <c i="5" r="J39"/>
  <c r="J38"/>
  <c i="1" r="AY59"/>
  <c i="5" r="J37"/>
  <c i="1" r="AX59"/>
  <c i="5" r="BI305"/>
  <c r="BH305"/>
  <c r="BG305"/>
  <c r="BF305"/>
  <c r="T305"/>
  <c r="T304"/>
  <c r="R305"/>
  <c r="R304"/>
  <c r="P305"/>
  <c r="P304"/>
  <c r="BI303"/>
  <c r="BH303"/>
  <c r="BG303"/>
  <c r="BF303"/>
  <c r="T303"/>
  <c r="R303"/>
  <c r="P303"/>
  <c r="BI300"/>
  <c r="BH300"/>
  <c r="BG300"/>
  <c r="BF300"/>
  <c r="T300"/>
  <c r="R300"/>
  <c r="P300"/>
  <c r="BI298"/>
  <c r="BH298"/>
  <c r="BG298"/>
  <c r="BF298"/>
  <c r="T298"/>
  <c r="R298"/>
  <c r="P298"/>
  <c r="BI297"/>
  <c r="BH297"/>
  <c r="BG297"/>
  <c r="BF297"/>
  <c r="T297"/>
  <c r="R297"/>
  <c r="P297"/>
  <c r="BI293"/>
  <c r="BH293"/>
  <c r="BG293"/>
  <c r="BF293"/>
  <c r="T293"/>
  <c r="R293"/>
  <c r="P293"/>
  <c r="BI292"/>
  <c r="BH292"/>
  <c r="BG292"/>
  <c r="BF292"/>
  <c r="T292"/>
  <c r="R292"/>
  <c r="P292"/>
  <c r="BI289"/>
  <c r="BH289"/>
  <c r="BG289"/>
  <c r="BF289"/>
  <c r="T289"/>
  <c r="R289"/>
  <c r="P289"/>
  <c r="BI285"/>
  <c r="BH285"/>
  <c r="BG285"/>
  <c r="BF285"/>
  <c r="T285"/>
  <c r="T284"/>
  <c r="R285"/>
  <c r="R284"/>
  <c r="P285"/>
  <c r="P284"/>
  <c r="BI281"/>
  <c r="BH281"/>
  <c r="BG281"/>
  <c r="BF281"/>
  <c r="T281"/>
  <c r="R281"/>
  <c r="P281"/>
  <c r="BI278"/>
  <c r="BH278"/>
  <c r="BG278"/>
  <c r="BF278"/>
  <c r="T278"/>
  <c r="R278"/>
  <c r="P278"/>
  <c r="BI276"/>
  <c r="BH276"/>
  <c r="BG276"/>
  <c r="BF276"/>
  <c r="T276"/>
  <c r="R276"/>
  <c r="P276"/>
  <c r="BI273"/>
  <c r="BH273"/>
  <c r="BG273"/>
  <c r="BF273"/>
  <c r="T273"/>
  <c r="R273"/>
  <c r="P273"/>
  <c r="BI271"/>
  <c r="BH271"/>
  <c r="BG271"/>
  <c r="BF271"/>
  <c r="T271"/>
  <c r="R271"/>
  <c r="P271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5"/>
  <c r="BH255"/>
  <c r="BG255"/>
  <c r="BF255"/>
  <c r="T255"/>
  <c r="R255"/>
  <c r="P255"/>
  <c r="BI252"/>
  <c r="BH252"/>
  <c r="BG252"/>
  <c r="BF252"/>
  <c r="T252"/>
  <c r="R252"/>
  <c r="P252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28"/>
  <c r="BH228"/>
  <c r="BG228"/>
  <c r="BF228"/>
  <c r="T228"/>
  <c r="R228"/>
  <c r="P228"/>
  <c r="BI224"/>
  <c r="BH224"/>
  <c r="BG224"/>
  <c r="BF224"/>
  <c r="T224"/>
  <c r="R224"/>
  <c r="P224"/>
  <c r="BI220"/>
  <c r="BH220"/>
  <c r="BG220"/>
  <c r="BF220"/>
  <c r="T220"/>
  <c r="R220"/>
  <c r="P220"/>
  <c r="BI218"/>
  <c r="BH218"/>
  <c r="BG218"/>
  <c r="BF218"/>
  <c r="T218"/>
  <c r="R218"/>
  <c r="P218"/>
  <c r="BI214"/>
  <c r="BH214"/>
  <c r="BG214"/>
  <c r="BF214"/>
  <c r="T214"/>
  <c r="R214"/>
  <c r="P214"/>
  <c r="BI210"/>
  <c r="BH210"/>
  <c r="BG210"/>
  <c r="BF210"/>
  <c r="T210"/>
  <c r="R210"/>
  <c r="P210"/>
  <c r="BI206"/>
  <c r="BH206"/>
  <c r="BG206"/>
  <c r="BF206"/>
  <c r="T206"/>
  <c r="R206"/>
  <c r="P206"/>
  <c r="BI202"/>
  <c r="BH202"/>
  <c r="BG202"/>
  <c r="BF202"/>
  <c r="T202"/>
  <c r="R202"/>
  <c r="P202"/>
  <c r="BI198"/>
  <c r="BH198"/>
  <c r="BG198"/>
  <c r="BF198"/>
  <c r="T198"/>
  <c r="R198"/>
  <c r="P198"/>
  <c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3"/>
  <c r="BH173"/>
  <c r="BG173"/>
  <c r="BF173"/>
  <c r="T173"/>
  <c r="R173"/>
  <c r="P173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3"/>
  <c r="BH123"/>
  <c r="BG123"/>
  <c r="BF123"/>
  <c r="T123"/>
  <c r="R123"/>
  <c r="P123"/>
  <c r="BI119"/>
  <c r="BH119"/>
  <c r="BG119"/>
  <c r="BF119"/>
  <c r="T119"/>
  <c r="R119"/>
  <c r="P119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99"/>
  <c r="BH99"/>
  <c r="BG99"/>
  <c r="BF99"/>
  <c r="T99"/>
  <c r="R99"/>
  <c r="P99"/>
  <c r="J93"/>
  <c r="J92"/>
  <c r="F92"/>
  <c r="F90"/>
  <c r="E88"/>
  <c r="J59"/>
  <c r="J58"/>
  <c r="F58"/>
  <c r="F56"/>
  <c r="E54"/>
  <c r="J20"/>
  <c r="E20"/>
  <c r="F93"/>
  <c r="J19"/>
  <c r="J14"/>
  <c r="J90"/>
  <c r="E7"/>
  <c r="E50"/>
  <c i="4" r="J39"/>
  <c r="J38"/>
  <c i="1" r="AY58"/>
  <c i="4" r="J37"/>
  <c i="1" r="AX58"/>
  <c i="4" r="BI323"/>
  <c r="BH323"/>
  <c r="BG323"/>
  <c r="BF323"/>
  <c r="T323"/>
  <c r="T322"/>
  <c r="R323"/>
  <c r="R322"/>
  <c r="P323"/>
  <c r="P322"/>
  <c r="BI321"/>
  <c r="BH321"/>
  <c r="BG321"/>
  <c r="BF321"/>
  <c r="T321"/>
  <c r="R321"/>
  <c r="P321"/>
  <c r="BI318"/>
  <c r="BH318"/>
  <c r="BG318"/>
  <c r="BF318"/>
  <c r="T318"/>
  <c r="R318"/>
  <c r="P318"/>
  <c r="BI316"/>
  <c r="BH316"/>
  <c r="BG316"/>
  <c r="BF316"/>
  <c r="T316"/>
  <c r="R316"/>
  <c r="P316"/>
  <c r="BI315"/>
  <c r="BH315"/>
  <c r="BG315"/>
  <c r="BF315"/>
  <c r="T315"/>
  <c r="R315"/>
  <c r="P315"/>
  <c r="BI311"/>
  <c r="BH311"/>
  <c r="BG311"/>
  <c r="BF311"/>
  <c r="T311"/>
  <c r="R311"/>
  <c r="P311"/>
  <c r="BI310"/>
  <c r="BH310"/>
  <c r="BG310"/>
  <c r="BF310"/>
  <c r="T310"/>
  <c r="R310"/>
  <c r="P310"/>
  <c r="BI307"/>
  <c r="BH307"/>
  <c r="BG307"/>
  <c r="BF307"/>
  <c r="T307"/>
  <c r="R307"/>
  <c r="P307"/>
  <c r="BI303"/>
  <c r="BH303"/>
  <c r="BG303"/>
  <c r="BF303"/>
  <c r="T303"/>
  <c r="T302"/>
  <c r="R303"/>
  <c r="R302"/>
  <c r="P303"/>
  <c r="P302"/>
  <c r="BI299"/>
  <c r="BH299"/>
  <c r="BG299"/>
  <c r="BF299"/>
  <c r="T299"/>
  <c r="R299"/>
  <c r="P299"/>
  <c r="BI296"/>
  <c r="BH296"/>
  <c r="BG296"/>
  <c r="BF296"/>
  <c r="T296"/>
  <c r="R296"/>
  <c r="P296"/>
  <c r="BI291"/>
  <c r="BH291"/>
  <c r="BG291"/>
  <c r="BF291"/>
  <c r="T291"/>
  <c r="R291"/>
  <c r="P291"/>
  <c r="BI289"/>
  <c r="BH289"/>
  <c r="BG289"/>
  <c r="BF289"/>
  <c r="T289"/>
  <c r="R289"/>
  <c r="P289"/>
  <c r="BI286"/>
  <c r="BH286"/>
  <c r="BG286"/>
  <c r="BF286"/>
  <c r="T286"/>
  <c r="R286"/>
  <c r="P286"/>
  <c r="BI284"/>
  <c r="BH284"/>
  <c r="BG284"/>
  <c r="BF284"/>
  <c r="T284"/>
  <c r="R284"/>
  <c r="P284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68"/>
  <c r="BH268"/>
  <c r="BG268"/>
  <c r="BF268"/>
  <c r="T268"/>
  <c r="R268"/>
  <c r="P268"/>
  <c r="BI266"/>
  <c r="BH266"/>
  <c r="BG266"/>
  <c r="BF266"/>
  <c r="T266"/>
  <c r="R266"/>
  <c r="P266"/>
  <c r="BI263"/>
  <c r="BH263"/>
  <c r="BG263"/>
  <c r="BF263"/>
  <c r="T263"/>
  <c r="R263"/>
  <c r="P263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6"/>
  <c r="BH236"/>
  <c r="BG236"/>
  <c r="BF236"/>
  <c r="T236"/>
  <c r="R236"/>
  <c r="P236"/>
  <c r="BI232"/>
  <c r="BH232"/>
  <c r="BG232"/>
  <c r="BF232"/>
  <c r="T232"/>
  <c r="R232"/>
  <c r="P232"/>
  <c r="BI230"/>
  <c r="BH230"/>
  <c r="BG230"/>
  <c r="BF230"/>
  <c r="T230"/>
  <c r="R230"/>
  <c r="P230"/>
  <c r="BI226"/>
  <c r="BH226"/>
  <c r="BG226"/>
  <c r="BF226"/>
  <c r="T226"/>
  <c r="R226"/>
  <c r="P226"/>
  <c r="BI222"/>
  <c r="BH222"/>
  <c r="BG222"/>
  <c r="BF222"/>
  <c r="T222"/>
  <c r="R222"/>
  <c r="P222"/>
  <c r="BI218"/>
  <c r="BH218"/>
  <c r="BG218"/>
  <c r="BF218"/>
  <c r="T218"/>
  <c r="R218"/>
  <c r="P218"/>
  <c r="BI214"/>
  <c r="BH214"/>
  <c r="BG214"/>
  <c r="BF214"/>
  <c r="T214"/>
  <c r="R214"/>
  <c r="P214"/>
  <c r="BI210"/>
  <c r="BH210"/>
  <c r="BG210"/>
  <c r="BF210"/>
  <c r="T210"/>
  <c r="R210"/>
  <c r="P210"/>
  <c r="BI206"/>
  <c r="BH206"/>
  <c r="BG206"/>
  <c r="BF206"/>
  <c r="T206"/>
  <c r="R206"/>
  <c r="P206"/>
  <c r="BI202"/>
  <c r="BH202"/>
  <c r="BG202"/>
  <c r="BF202"/>
  <c r="T202"/>
  <c r="R202"/>
  <c r="P202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5"/>
  <c r="BH185"/>
  <c r="BG185"/>
  <c r="BF185"/>
  <c r="T185"/>
  <c r="R185"/>
  <c r="P185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5"/>
  <c r="BH135"/>
  <c r="BG135"/>
  <c r="BF135"/>
  <c r="T135"/>
  <c r="R135"/>
  <c r="P135"/>
  <c r="BI131"/>
  <c r="BH131"/>
  <c r="BG131"/>
  <c r="BF131"/>
  <c r="T131"/>
  <c r="R131"/>
  <c r="P131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J93"/>
  <c r="J92"/>
  <c r="F92"/>
  <c r="F90"/>
  <c r="E88"/>
  <c r="J59"/>
  <c r="J58"/>
  <c r="F58"/>
  <c r="F56"/>
  <c r="E54"/>
  <c r="J20"/>
  <c r="E20"/>
  <c r="F59"/>
  <c r="J19"/>
  <c r="J14"/>
  <c r="J90"/>
  <c r="E7"/>
  <c r="E84"/>
  <c i="3" r="J39"/>
  <c r="J38"/>
  <c i="1" r="AY57"/>
  <c i="3" r="J37"/>
  <c i="1" r="AX57"/>
  <c i="3" r="BI299"/>
  <c r="BH299"/>
  <c r="BG299"/>
  <c r="BF299"/>
  <c r="T299"/>
  <c r="T298"/>
  <c r="R299"/>
  <c r="R298"/>
  <c r="P299"/>
  <c r="P298"/>
  <c r="BI297"/>
  <c r="BH297"/>
  <c r="BG297"/>
  <c r="BF297"/>
  <c r="T297"/>
  <c r="R297"/>
  <c r="P297"/>
  <c r="BI294"/>
  <c r="BH294"/>
  <c r="BG294"/>
  <c r="BF294"/>
  <c r="T294"/>
  <c r="R294"/>
  <c r="P294"/>
  <c r="BI292"/>
  <c r="BH292"/>
  <c r="BG292"/>
  <c r="BF292"/>
  <c r="T292"/>
  <c r="R292"/>
  <c r="P292"/>
  <c r="BI291"/>
  <c r="BH291"/>
  <c r="BG291"/>
  <c r="BF291"/>
  <c r="T291"/>
  <c r="R291"/>
  <c r="P291"/>
  <c r="BI287"/>
  <c r="BH287"/>
  <c r="BG287"/>
  <c r="BF287"/>
  <c r="T287"/>
  <c r="R287"/>
  <c r="P287"/>
  <c r="BI286"/>
  <c r="BH286"/>
  <c r="BG286"/>
  <c r="BF286"/>
  <c r="T286"/>
  <c r="R286"/>
  <c r="P286"/>
  <c r="BI283"/>
  <c r="BH283"/>
  <c r="BG283"/>
  <c r="BF283"/>
  <c r="T283"/>
  <c r="R283"/>
  <c r="P283"/>
  <c r="BI279"/>
  <c r="BH279"/>
  <c r="BG279"/>
  <c r="BF279"/>
  <c r="T279"/>
  <c r="T278"/>
  <c r="R279"/>
  <c r="R278"/>
  <c r="P279"/>
  <c r="P278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8"/>
  <c r="BH268"/>
  <c r="BG268"/>
  <c r="BF268"/>
  <c r="T268"/>
  <c r="R268"/>
  <c r="P268"/>
  <c r="BI266"/>
  <c r="BH266"/>
  <c r="BG266"/>
  <c r="BF266"/>
  <c r="T266"/>
  <c r="R266"/>
  <c r="P266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0"/>
  <c r="BH250"/>
  <c r="BG250"/>
  <c r="BF250"/>
  <c r="T250"/>
  <c r="R250"/>
  <c r="P250"/>
  <c r="BI247"/>
  <c r="BH247"/>
  <c r="BG247"/>
  <c r="BF247"/>
  <c r="T247"/>
  <c r="R247"/>
  <c r="P247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28"/>
  <c r="BH228"/>
  <c r="BG228"/>
  <c r="BF228"/>
  <c r="T228"/>
  <c r="R228"/>
  <c r="P228"/>
  <c r="BI224"/>
  <c r="BH224"/>
  <c r="BG224"/>
  <c r="BF224"/>
  <c r="T224"/>
  <c r="R224"/>
  <c r="P224"/>
  <c r="BI220"/>
  <c r="BH220"/>
  <c r="BG220"/>
  <c r="BF220"/>
  <c r="T220"/>
  <c r="R220"/>
  <c r="P220"/>
  <c r="BI218"/>
  <c r="BH218"/>
  <c r="BG218"/>
  <c r="BF218"/>
  <c r="T218"/>
  <c r="R218"/>
  <c r="P218"/>
  <c r="BI214"/>
  <c r="BH214"/>
  <c r="BG214"/>
  <c r="BF214"/>
  <c r="T214"/>
  <c r="R214"/>
  <c r="P214"/>
  <c r="BI210"/>
  <c r="BH210"/>
  <c r="BG210"/>
  <c r="BF210"/>
  <c r="T210"/>
  <c r="R210"/>
  <c r="P210"/>
  <c r="BI206"/>
  <c r="BH206"/>
  <c r="BG206"/>
  <c r="BF206"/>
  <c r="T206"/>
  <c r="R206"/>
  <c r="P206"/>
  <c r="BI202"/>
  <c r="BH202"/>
  <c r="BG202"/>
  <c r="BF202"/>
  <c r="T202"/>
  <c r="R202"/>
  <c r="P202"/>
  <c r="BI198"/>
  <c r="BH198"/>
  <c r="BG198"/>
  <c r="BF198"/>
  <c r="T198"/>
  <c r="R198"/>
  <c r="P198"/>
  <c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3"/>
  <c r="BH173"/>
  <c r="BG173"/>
  <c r="BF173"/>
  <c r="T173"/>
  <c r="R173"/>
  <c r="P173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3"/>
  <c r="BH123"/>
  <c r="BG123"/>
  <c r="BF123"/>
  <c r="T123"/>
  <c r="R123"/>
  <c r="P123"/>
  <c r="BI119"/>
  <c r="BH119"/>
  <c r="BG119"/>
  <c r="BF119"/>
  <c r="T119"/>
  <c r="R119"/>
  <c r="P119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99"/>
  <c r="BH99"/>
  <c r="BG99"/>
  <c r="BF99"/>
  <c r="T99"/>
  <c r="R99"/>
  <c r="P99"/>
  <c r="J93"/>
  <c r="J92"/>
  <c r="F92"/>
  <c r="F90"/>
  <c r="E88"/>
  <c r="J59"/>
  <c r="J58"/>
  <c r="F58"/>
  <c r="F56"/>
  <c r="E54"/>
  <c r="J20"/>
  <c r="E20"/>
  <c r="F59"/>
  <c r="J19"/>
  <c r="J14"/>
  <c r="J90"/>
  <c r="E7"/>
  <c r="E84"/>
  <c i="2" r="J39"/>
  <c r="J38"/>
  <c i="1" r="AY56"/>
  <c i="2" r="J37"/>
  <c i="1" r="AX56"/>
  <c i="2" r="BI296"/>
  <c r="BH296"/>
  <c r="BG296"/>
  <c r="BF296"/>
  <c r="T296"/>
  <c r="T295"/>
  <c r="R296"/>
  <c r="R295"/>
  <c r="P296"/>
  <c r="P295"/>
  <c r="BI294"/>
  <c r="BH294"/>
  <c r="BG294"/>
  <c r="BF294"/>
  <c r="T294"/>
  <c r="R294"/>
  <c r="P294"/>
  <c r="BI291"/>
  <c r="BH291"/>
  <c r="BG291"/>
  <c r="BF291"/>
  <c r="T291"/>
  <c r="R291"/>
  <c r="P291"/>
  <c r="BI289"/>
  <c r="BH289"/>
  <c r="BG289"/>
  <c r="BF289"/>
  <c r="T289"/>
  <c r="R289"/>
  <c r="P289"/>
  <c r="BI288"/>
  <c r="BH288"/>
  <c r="BG288"/>
  <c r="BF288"/>
  <c r="T288"/>
  <c r="R288"/>
  <c r="P288"/>
  <c r="BI284"/>
  <c r="BH284"/>
  <c r="BG284"/>
  <c r="BF284"/>
  <c r="T284"/>
  <c r="R284"/>
  <c r="P284"/>
  <c r="BI283"/>
  <c r="BH283"/>
  <c r="BG283"/>
  <c r="BF283"/>
  <c r="T283"/>
  <c r="R283"/>
  <c r="P283"/>
  <c r="BI280"/>
  <c r="BH280"/>
  <c r="BG280"/>
  <c r="BF280"/>
  <c r="T280"/>
  <c r="R280"/>
  <c r="P280"/>
  <c r="BI276"/>
  <c r="BH276"/>
  <c r="BG276"/>
  <c r="BF276"/>
  <c r="T276"/>
  <c r="T275"/>
  <c r="R276"/>
  <c r="R275"/>
  <c r="P276"/>
  <c r="P275"/>
  <c r="BI272"/>
  <c r="BH272"/>
  <c r="BG272"/>
  <c r="BF272"/>
  <c r="T272"/>
  <c r="R272"/>
  <c r="P272"/>
  <c r="BI269"/>
  <c r="BH269"/>
  <c r="BG269"/>
  <c r="BF269"/>
  <c r="T269"/>
  <c r="R269"/>
  <c r="P269"/>
  <c r="BI267"/>
  <c r="BH267"/>
  <c r="BG267"/>
  <c r="BF267"/>
  <c r="T267"/>
  <c r="R267"/>
  <c r="P267"/>
  <c r="BI264"/>
  <c r="BH264"/>
  <c r="BG264"/>
  <c r="BF264"/>
  <c r="T264"/>
  <c r="R264"/>
  <c r="P264"/>
  <c r="BI262"/>
  <c r="BH262"/>
  <c r="BG262"/>
  <c r="BF262"/>
  <c r="T262"/>
  <c r="R262"/>
  <c r="P262"/>
  <c r="BI259"/>
  <c r="BH259"/>
  <c r="BG259"/>
  <c r="BF259"/>
  <c r="T259"/>
  <c r="R259"/>
  <c r="P259"/>
  <c r="BI257"/>
  <c r="BH257"/>
  <c r="BG257"/>
  <c r="BF257"/>
  <c r="T257"/>
  <c r="R257"/>
  <c r="P257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1"/>
  <c r="BH241"/>
  <c r="BG241"/>
  <c r="BF241"/>
  <c r="T241"/>
  <c r="R241"/>
  <c r="P241"/>
  <c r="BI238"/>
  <c r="BH238"/>
  <c r="BG238"/>
  <c r="BF238"/>
  <c r="T238"/>
  <c r="R238"/>
  <c r="P238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7"/>
  <c r="BH207"/>
  <c r="BG207"/>
  <c r="BF207"/>
  <c r="T207"/>
  <c r="R207"/>
  <c r="P207"/>
  <c r="BI203"/>
  <c r="BH203"/>
  <c r="BG203"/>
  <c r="BF203"/>
  <c r="T203"/>
  <c r="R203"/>
  <c r="P203"/>
  <c r="BI199"/>
  <c r="BH199"/>
  <c r="BG199"/>
  <c r="BF199"/>
  <c r="T199"/>
  <c r="R199"/>
  <c r="P199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0"/>
  <c r="BH170"/>
  <c r="BG170"/>
  <c r="BF170"/>
  <c r="T170"/>
  <c r="R170"/>
  <c r="P170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2"/>
  <c r="BH122"/>
  <c r="BG122"/>
  <c r="BF122"/>
  <c r="T122"/>
  <c r="R122"/>
  <c r="P122"/>
  <c r="BI114"/>
  <c r="BH114"/>
  <c r="BG114"/>
  <c r="BF114"/>
  <c r="T114"/>
  <c r="R114"/>
  <c r="P114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J93"/>
  <c r="J92"/>
  <c r="F92"/>
  <c r="F90"/>
  <c r="E88"/>
  <c r="J59"/>
  <c r="J58"/>
  <c r="F58"/>
  <c r="F56"/>
  <c r="E54"/>
  <c r="J20"/>
  <c r="E20"/>
  <c r="F93"/>
  <c r="J19"/>
  <c r="J14"/>
  <c r="J56"/>
  <c r="E7"/>
  <c r="E50"/>
  <c i="1" r="L50"/>
  <c r="AM50"/>
  <c r="AM49"/>
  <c r="L49"/>
  <c r="AM47"/>
  <c r="L47"/>
  <c r="L45"/>
  <c r="L44"/>
  <c i="11" r="J144"/>
  <c i="9" r="J305"/>
  <c r="BK256"/>
  <c i="8" r="BK278"/>
  <c r="BK166"/>
  <c i="7" r="BK207"/>
  <c r="BK117"/>
  <c i="6" r="J186"/>
  <c i="5" r="J218"/>
  <c i="4" r="BK280"/>
  <c i="2" r="BK245"/>
  <c i="11" r="J189"/>
  <c i="9" r="J218"/>
  <c i="8" r="BK271"/>
  <c i="6" r="J193"/>
  <c i="4" r="BK307"/>
  <c i="3" r="BK299"/>
  <c i="11" r="J243"/>
  <c i="5" r="BK237"/>
  <c i="4" r="BK321"/>
  <c r="BK131"/>
  <c i="3" r="BK177"/>
  <c i="2" r="BK269"/>
  <c i="11" r="BK243"/>
  <c r="BK163"/>
  <c i="10" r="J239"/>
  <c r="J154"/>
  <c i="9" r="J266"/>
  <c r="J131"/>
  <c i="7" r="J285"/>
  <c i="6" r="J306"/>
  <c r="BK214"/>
  <c i="5" r="J190"/>
  <c i="4" r="J222"/>
  <c i="3" r="BK273"/>
  <c i="2" r="J251"/>
  <c i="11" r="BK235"/>
  <c i="10" r="J145"/>
  <c i="8" r="J187"/>
  <c i="7" r="J233"/>
  <c i="6" r="BK296"/>
  <c i="5" r="J263"/>
  <c i="6" r="J311"/>
  <c r="J179"/>
  <c i="3" r="BK202"/>
  <c i="11" r="BK125"/>
  <c i="9" r="BK133"/>
  <c i="8" r="J316"/>
  <c i="7" r="J199"/>
  <c i="6" r="BK344"/>
  <c i="5" r="J298"/>
  <c r="J99"/>
  <c i="4" r="BK250"/>
  <c i="3" r="BK287"/>
  <c r="J256"/>
  <c i="2" r="J231"/>
  <c i="10" r="BK245"/>
  <c r="J199"/>
  <c i="9" r="BK303"/>
  <c r="BK173"/>
  <c i="8" r="BK193"/>
  <c i="7" r="BK313"/>
  <c r="J223"/>
  <c i="6" r="BK351"/>
  <c r="J300"/>
  <c r="J136"/>
  <c i="5" r="J183"/>
  <c i="2" r="J272"/>
  <c r="BK122"/>
  <c i="9" r="J194"/>
  <c i="8" r="BK311"/>
  <c r="BK229"/>
  <c i="7" r="J277"/>
  <c i="5" r="J245"/>
  <c r="J133"/>
  <c i="4" r="J250"/>
  <c r="BK162"/>
  <c i="3" r="J190"/>
  <c r="BK142"/>
  <c i="11" r="J236"/>
  <c r="J127"/>
  <c i="9" r="J242"/>
  <c i="8" r="BK130"/>
  <c i="5" r="J300"/>
  <c r="J128"/>
  <c i="3" r="J297"/>
  <c i="2" r="J284"/>
  <c i="10" r="J245"/>
  <c r="J110"/>
  <c i="7" r="J171"/>
  <c i="6" r="J296"/>
  <c i="5" r="BK144"/>
  <c i="4" r="J135"/>
  <c i="2" r="BK212"/>
  <c i="10" r="J148"/>
  <c i="9" r="J264"/>
  <c r="BK99"/>
  <c i="8" r="J196"/>
  <c i="7" r="J177"/>
  <c i="6" r="J342"/>
  <c r="BK136"/>
  <c i="5" r="BK261"/>
  <c i="4" r="J263"/>
  <c i="3" r="BK240"/>
  <c r="BK123"/>
  <c i="2" r="J233"/>
  <c i="10" r="BK242"/>
  <c r="BK116"/>
  <c i="9" r="J289"/>
  <c i="8" r="BK292"/>
  <c r="BK243"/>
  <c i="7" r="BK318"/>
  <c r="BK164"/>
  <c i="6" r="J251"/>
  <c i="5" r="J285"/>
  <c r="BK123"/>
  <c i="3" r="BK254"/>
  <c i="11" r="BK212"/>
  <c i="10" r="J214"/>
  <c i="9" r="BK177"/>
  <c i="8" r="J149"/>
  <c i="4" r="BK115"/>
  <c i="2" r="BK141"/>
  <c i="5" r="J206"/>
  <c i="4" r="BK189"/>
  <c i="3" r="BK260"/>
  <c i="2" r="BK296"/>
  <c r="BK229"/>
  <c i="11" r="BK241"/>
  <c r="J113"/>
  <c i="10" r="J123"/>
  <c i="9" r="BK159"/>
  <c i="8" r="BK247"/>
  <c i="7" r="BK111"/>
  <c i="6" r="J241"/>
  <c r="J116"/>
  <c i="5" r="J144"/>
  <c i="4" r="J176"/>
  <c i="3" r="BK228"/>
  <c i="11" r="J238"/>
  <c i="10" r="J173"/>
  <c i="8" r="BK126"/>
  <c i="7" r="BK237"/>
  <c i="6" r="BK278"/>
  <c i="5" r="BK177"/>
  <c i="3" r="BK271"/>
  <c r="BK119"/>
  <c i="2" r="BK199"/>
  <c i="11" r="BK122"/>
  <c i="10" r="BK148"/>
  <c i="9" r="J157"/>
  <c i="8" r="J221"/>
  <c i="7" r="BK267"/>
  <c i="6" r="BK326"/>
  <c r="BK229"/>
  <c i="4" r="J145"/>
  <c i="3" r="BK106"/>
  <c i="11" r="BK127"/>
  <c i="9" r="J144"/>
  <c i="8" r="BK100"/>
  <c i="6" r="BK342"/>
  <c i="5" r="BK305"/>
  <c r="J123"/>
  <c i="4" r="BK248"/>
  <c i="3" r="BK262"/>
  <c i="2" r="BK289"/>
  <c r="BK207"/>
  <c i="3" r="J240"/>
  <c i="10" r="BK235"/>
  <c i="9" r="J119"/>
  <c i="8" r="BK225"/>
  <c i="7" r="J313"/>
  <c i="5" r="BK241"/>
  <c i="4" r="J323"/>
  <c r="J214"/>
  <c i="3" r="J224"/>
  <c i="2" r="J143"/>
  <c i="11" r="BK227"/>
  <c r="J98"/>
  <c i="8" r="BK157"/>
  <c i="5" r="BK133"/>
  <c i="4" r="J242"/>
  <c i="2" r="BK231"/>
  <c i="10" r="BK214"/>
  <c i="9" r="BK285"/>
  <c i="7" r="J133"/>
  <c i="6" r="J255"/>
  <c i="5" r="J142"/>
  <c i="3" r="BK147"/>
  <c i="11" r="J163"/>
  <c i="10" r="BK137"/>
  <c i="9" r="BK262"/>
  <c i="8" r="J284"/>
  <c i="7" r="J255"/>
  <c r="J164"/>
  <c i="6" r="BK306"/>
  <c i="5" r="BK297"/>
  <c i="4" r="J278"/>
  <c r="BK140"/>
  <c i="3" r="J162"/>
  <c i="2" r="J289"/>
  <c r="BK174"/>
  <c i="5" r="J214"/>
  <c i="4" r="BK169"/>
  <c i="3" r="J218"/>
  <c i="2" r="J170"/>
  <c i="11" r="J139"/>
  <c i="10" r="J211"/>
  <c i="9" r="J246"/>
  <c i="8" r="BK256"/>
  <c i="7" r="J241"/>
  <c i="6" r="J276"/>
  <c i="5" r="J276"/>
  <c r="BK128"/>
  <c i="4" r="J185"/>
  <c i="3" r="J214"/>
  <c i="2" r="BK158"/>
  <c i="11" r="J219"/>
  <c r="BK113"/>
  <c i="9" r="J159"/>
  <c i="7" r="J292"/>
  <c r="BK193"/>
  <c i="6" r="J261"/>
  <c i="5" r="BK265"/>
  <c r="BK194"/>
  <c i="6" r="J233"/>
  <c i="3" r="J279"/>
  <c i="2" r="BK259"/>
  <c i="11" r="BK205"/>
  <c i="9" r="BK206"/>
  <c r="BK123"/>
  <c i="8" r="BK204"/>
  <c i="7" r="BK156"/>
  <c i="6" r="J259"/>
  <c i="5" r="J198"/>
  <c i="4" r="BK299"/>
  <c i="3" r="J294"/>
  <c r="J250"/>
  <c i="2" r="J269"/>
  <c i="11" r="BK98"/>
  <c i="10" r="BK201"/>
  <c r="BK106"/>
  <c i="9" r="BK128"/>
  <c i="8" r="J243"/>
  <c r="J164"/>
  <c i="7" r="J314"/>
  <c r="J203"/>
  <c i="6" r="BK308"/>
  <c r="J270"/>
  <c r="J106"/>
  <c i="5" r="J180"/>
  <c i="2" r="BK180"/>
  <c i="9" r="J123"/>
  <c i="8" r="J256"/>
  <c i="7" r="BK321"/>
  <c r="J237"/>
  <c i="5" r="J186"/>
  <c i="4" r="BK278"/>
  <c r="J169"/>
  <c i="3" r="J194"/>
  <c r="J157"/>
  <c i="2" r="J129"/>
  <c i="11" r="J193"/>
  <c i="9" r="J198"/>
  <c i="8" r="BK138"/>
  <c i="5" r="J255"/>
  <c i="4" r="BK284"/>
  <c i="3" r="BK159"/>
  <c i="2" r="J161"/>
  <c i="10" r="BK158"/>
  <c i="7" r="BK203"/>
  <c i="6" r="J355"/>
  <c r="BK119"/>
  <c i="4" r="BK242"/>
  <c i="2" r="BK103"/>
  <c i="11" r="BK119"/>
  <c i="9" r="BK300"/>
  <c r="J228"/>
  <c i="8" r="BK201"/>
  <c i="7" r="J271"/>
  <c r="J111"/>
  <c i="6" r="BK221"/>
  <c i="5" r="BK263"/>
  <c i="4" r="J276"/>
  <c r="J159"/>
  <c i="3" r="J220"/>
  <c r="J109"/>
  <c i="2" r="BK283"/>
  <c r="BK129"/>
  <c i="11" r="J148"/>
  <c i="10" r="BK223"/>
  <c i="9" r="J297"/>
  <c r="BK190"/>
  <c i="8" r="BK262"/>
  <c r="BK184"/>
  <c i="7" r="BK233"/>
  <c r="BK190"/>
  <c i="6" r="J237"/>
  <c i="5" r="BK150"/>
  <c i="4" r="J240"/>
  <c i="3" r="BK131"/>
  <c i="11" r="BK230"/>
  <c i="10" r="BK211"/>
  <c i="9" r="BK202"/>
  <c i="8" r="J180"/>
  <c i="5" r="BK298"/>
  <c i="4" r="BK210"/>
  <c r="J174"/>
  <c i="3" r="J268"/>
  <c i="2" r="J132"/>
  <c i="9" r="BK103"/>
  <c i="7" r="BK306"/>
  <c r="J279"/>
  <c r="J103"/>
  <c i="6" r="J225"/>
  <c i="5" r="BK190"/>
  <c i="4" r="BK311"/>
  <c r="J99"/>
  <c i="3" r="J206"/>
  <c i="2" r="J283"/>
  <c r="BK143"/>
  <c i="11" r="BK170"/>
  <c i="10" r="J185"/>
  <c i="9" r="BK298"/>
  <c r="J206"/>
  <c i="8" r="J321"/>
  <c r="BK154"/>
  <c i="6" r="J326"/>
  <c r="J204"/>
  <c i="5" r="BK285"/>
  <c r="J103"/>
  <c i="4" r="BK156"/>
  <c i="2" r="J223"/>
  <c i="11" r="J227"/>
  <c i="10" r="J150"/>
  <c i="8" r="J130"/>
  <c i="7" r="BK223"/>
  <c i="6" r="J334"/>
  <c i="5" r="BK245"/>
  <c i="4" r="BK195"/>
  <c i="3" r="BK268"/>
  <c r="J103"/>
  <c i="2" r="J195"/>
  <c i="11" r="BK159"/>
  <c i="10" r="BK113"/>
  <c i="9" r="J210"/>
  <c i="8" r="BK284"/>
  <c i="7" r="J243"/>
  <c r="J147"/>
  <c i="6" r="BK359"/>
  <c r="J119"/>
  <c i="3" r="BK234"/>
  <c i="2" r="BK223"/>
  <c i="9" r="BK237"/>
  <c r="BK119"/>
  <c i="8" r="J278"/>
  <c i="7" r="BK186"/>
  <c i="6" r="BK298"/>
  <c i="5" r="BK303"/>
  <c r="BK173"/>
  <c i="4" r="BK252"/>
  <c i="3" r="J292"/>
  <c r="BK183"/>
  <c i="2" r="BK264"/>
  <c i="11" r="BK148"/>
  <c i="10" r="BK209"/>
  <c i="9" r="BK279"/>
  <c i="8" r="J299"/>
  <c r="J233"/>
  <c i="7" r="BK275"/>
  <c i="5" r="BK235"/>
  <c i="4" r="BK318"/>
  <c r="BK206"/>
  <c i="3" r="J210"/>
  <c r="J133"/>
  <c i="11" r="J231"/>
  <c r="J125"/>
  <c i="8" r="J274"/>
  <c i="7" r="BK314"/>
  <c i="5" r="BK224"/>
  <c i="3" r="J273"/>
  <c i="2" r="J229"/>
  <c i="10" r="J209"/>
  <c r="J131"/>
  <c i="7" r="J145"/>
  <c i="6" r="BK122"/>
  <c i="4" r="BK198"/>
  <c i="2" r="J158"/>
  <c i="11" r="J131"/>
  <c i="9" r="BK277"/>
  <c r="BK235"/>
  <c i="8" r="BK171"/>
  <c i="7" r="BK253"/>
  <c r="BK147"/>
  <c i="6" r="BK322"/>
  <c r="BK116"/>
  <c i="4" r="BK291"/>
  <c i="9" r="J298"/>
  <c i="8" r="J303"/>
  <c r="J271"/>
  <c r="J217"/>
  <c i="7" r="BK103"/>
  <c i="6" r="J162"/>
  <c i="5" r="BK214"/>
  <c i="4" r="BK286"/>
  <c r="BK159"/>
  <c i="10" r="BK199"/>
  <c i="9" r="J164"/>
  <c i="8" r="J209"/>
  <c i="4" r="J254"/>
  <c r="BK143"/>
  <c i="3" r="J287"/>
  <c i="5" r="BK183"/>
  <c i="4" r="J316"/>
  <c r="J103"/>
  <c i="3" r="BK210"/>
  <c i="2" r="BK288"/>
  <c r="BK191"/>
  <c i="11" r="J201"/>
  <c i="10" r="J231"/>
  <c r="J102"/>
  <c i="9" r="J220"/>
  <c i="8" r="J258"/>
  <c i="7" r="BK245"/>
  <c i="6" r="J245"/>
  <c r="BK167"/>
  <c i="5" r="J173"/>
  <c i="4" r="BK145"/>
  <c i="3" r="BK236"/>
  <c i="2" r="BK262"/>
  <c r="J183"/>
  <c r="J107"/>
  <c i="10" r="BK161"/>
  <c i="9" r="J260"/>
  <c i="8" r="J286"/>
  <c i="7" r="J275"/>
  <c r="BK171"/>
  <c i="6" r="BK365"/>
  <c r="BK274"/>
  <c r="BK204"/>
  <c i="4" r="J143"/>
  <c i="3" r="J128"/>
  <c i="2" r="J163"/>
  <c i="9" r="J281"/>
  <c r="J142"/>
  <c i="8" r="J307"/>
  <c i="7" r="J290"/>
  <c i="6" r="J347"/>
  <c r="J211"/>
  <c i="5" r="BK278"/>
  <c i="4" r="J310"/>
  <c r="J189"/>
  <c i="3" r="J260"/>
  <c r="BK162"/>
  <c i="10" r="BK240"/>
  <c r="J165"/>
  <c r="BK110"/>
  <c i="9" r="BK164"/>
  <c i="8" r="BK217"/>
  <c i="7" r="J318"/>
  <c r="J196"/>
  <c i="6" r="J336"/>
  <c r="J249"/>
  <c i="5" r="BK255"/>
  <c r="BK109"/>
  <c i="2" r="BK177"/>
  <c i="9" r="J224"/>
  <c r="BK162"/>
  <c i="8" r="BK254"/>
  <c i="7" r="J306"/>
  <c i="5" r="BK259"/>
  <c r="J131"/>
  <c i="4" r="J230"/>
  <c i="3" r="BK283"/>
  <c r="J147"/>
  <c i="11" r="J235"/>
  <c r="BK142"/>
  <c i="10" r="BK98"/>
  <c i="8" r="J140"/>
  <c i="6" r="J110"/>
  <c i="4" r="J289"/>
  <c i="2" r="J280"/>
  <c i="10" r="J242"/>
  <c r="BK133"/>
  <c i="7" r="BK175"/>
  <c i="6" r="BK300"/>
  <c i="5" r="J273"/>
  <c i="4" r="BK226"/>
  <c i="3" r="BK238"/>
  <c r="J106"/>
  <c i="2" r="BK238"/>
  <c r="BK161"/>
  <c i="11" r="J170"/>
  <c i="10" r="BK234"/>
  <c i="9" r="J303"/>
  <c r="J106"/>
  <c i="8" r="BK280"/>
  <c r="BK260"/>
  <c r="BK221"/>
  <c r="BK180"/>
  <c i="7" r="BK137"/>
  <c i="6" r="J298"/>
  <c r="J214"/>
  <c r="BK104"/>
  <c i="5" r="J164"/>
  <c r="BK119"/>
  <c i="4" r="BK272"/>
  <c i="2" r="BK284"/>
  <c i="11" r="BK197"/>
  <c r="BK155"/>
  <c i="10" r="BK178"/>
  <c i="9" r="BK198"/>
  <c i="8" r="BK169"/>
  <c i="5" r="J297"/>
  <c i="4" r="J272"/>
  <c r="J198"/>
  <c r="BK185"/>
  <c i="3" r="BK250"/>
  <c i="6" r="BK208"/>
  <c i="5" r="J109"/>
  <c i="4" r="BK214"/>
  <c i="3" r="BK266"/>
  <c r="J173"/>
  <c i="2" r="BK253"/>
  <c i="11" r="J241"/>
  <c r="BK131"/>
  <c i="10" r="BK169"/>
  <c i="9" r="BK239"/>
  <c i="8" r="BK316"/>
  <c i="7" r="BK302"/>
  <c i="6" r="BK259"/>
  <c r="BK151"/>
  <c i="5" r="J147"/>
  <c i="4" r="BK174"/>
  <c i="3" r="BK220"/>
  <c i="11" r="BK236"/>
  <c r="BK110"/>
  <c i="8" r="J135"/>
  <c i="7" r="J227"/>
  <c i="6" r="J330"/>
  <c r="BK114"/>
  <c i="4" r="BK303"/>
  <c i="3" r="BK279"/>
  <c r="BK99"/>
  <c r="J123"/>
  <c i="9" r="J272"/>
  <c r="BK142"/>
  <c i="8" r="J280"/>
  <c i="7" r="BK249"/>
  <c i="6" r="J278"/>
  <c i="5" r="BK300"/>
  <c i="4" r="J321"/>
  <c r="J244"/>
  <c i="3" r="J258"/>
  <c r="BK128"/>
  <c i="2" r="J212"/>
  <c i="10" r="J216"/>
  <c r="J128"/>
  <c i="9" r="BK272"/>
  <c i="8" r="J297"/>
  <c r="BK110"/>
  <c i="7" r="J297"/>
  <c r="BK219"/>
  <c r="J117"/>
  <c i="6" r="J302"/>
  <c r="BK241"/>
  <c i="5" r="BK252"/>
  <c i="3" r="BK256"/>
  <c i="2" r="BK111"/>
  <c i="9" r="J180"/>
  <c i="8" r="BK258"/>
  <c i="7" r="BK319"/>
  <c i="6" r="BK340"/>
  <c i="5" r="BK142"/>
  <c i="4" r="J252"/>
  <c i="3" r="BK291"/>
  <c r="J144"/>
  <c i="11" r="J230"/>
  <c r="J122"/>
  <c i="8" r="BK164"/>
  <c i="7" r="BK287"/>
  <c i="5" r="J235"/>
  <c i="4" r="J266"/>
  <c i="3" r="BK198"/>
  <c i="2" r="BK195"/>
  <c i="10" r="J205"/>
  <c i="9" r="BK289"/>
  <c i="7" r="J120"/>
  <c i="6" r="BK319"/>
  <c i="5" r="J259"/>
  <c i="4" r="BK202"/>
  <c i="2" r="BK225"/>
  <c i="10" r="J158"/>
  <c i="9" r="J237"/>
  <c i="8" r="BK209"/>
  <c i="7" r="J190"/>
  <c i="6" r="J344"/>
  <c r="BK140"/>
  <c i="5" r="BK106"/>
  <c i="4" r="BK222"/>
  <c i="3" r="J234"/>
  <c r="BK133"/>
  <c i="2" r="J259"/>
  <c r="J146"/>
  <c i="4" r="BK171"/>
  <c i="11" r="BK193"/>
  <c i="8" r="BK274"/>
  <c i="6" r="J208"/>
  <c i="4" r="J291"/>
  <c r="J195"/>
  <c r="J107"/>
  <c i="6" r="BK179"/>
  <c i="4" r="BK323"/>
  <c r="J210"/>
  <c i="3" r="J262"/>
  <c i="2" r="J291"/>
  <c r="BK203"/>
  <c i="11" r="BK210"/>
  <c r="BK136"/>
  <c i="10" r="J178"/>
  <c i="9" r="BK244"/>
  <c i="8" r="J323"/>
  <c r="J171"/>
  <c i="7" r="BK277"/>
  <c i="6" r="BK294"/>
  <c r="BK153"/>
  <c i="5" r="J220"/>
  <c i="4" r="J218"/>
  <c r="BK101"/>
  <c i="2" r="J249"/>
  <c i="11" r="BK231"/>
  <c r="J133"/>
  <c i="9" r="J268"/>
  <c i="7" r="BK283"/>
  <c r="BK196"/>
  <c i="6" r="J280"/>
  <c r="J140"/>
  <c i="4" r="J299"/>
  <c r="J101"/>
  <c i="3" r="BK109"/>
  <c i="2" r="J203"/>
  <c r="BK146"/>
  <c i="11" r="BK106"/>
  <c i="10" r="J137"/>
  <c i="9" r="J256"/>
  <c i="8" r="BK295"/>
  <c r="BK187"/>
  <c i="7" r="BK227"/>
  <c r="BK142"/>
  <c i="6" r="BK337"/>
  <c r="BK186"/>
  <c i="3" r="J275"/>
  <c i="2" r="BK276"/>
  <c i="11" r="J217"/>
  <c i="9" r="BK228"/>
  <c r="J99"/>
  <c i="8" r="BK149"/>
  <c i="10" r="J113"/>
  <c i="9" r="J183"/>
  <c i="8" r="BK310"/>
  <c r="J184"/>
  <c i="7" r="J319"/>
  <c r="BK241"/>
  <c r="BK120"/>
  <c i="6" r="BK313"/>
  <c r="BK162"/>
  <c i="5" r="BK186"/>
  <c i="2" r="J264"/>
  <c r="BK107"/>
  <c i="9" r="BK144"/>
  <c i="8" r="J295"/>
  <c i="9" r="BK157"/>
  <c i="7" r="BK285"/>
  <c i="5" r="BK267"/>
  <c i="4" r="BK276"/>
  <c i="3" r="J202"/>
  <c i="1" r="AS64"/>
  <c i="6" r="BK354"/>
  <c i="5" r="BK281"/>
  <c i="4" r="BK240"/>
  <c i="2" r="BK233"/>
  <c i="10" r="BK239"/>
  <c i="9" r="BK274"/>
  <c r="BK210"/>
  <c i="7" r="J282"/>
  <c r="BK251"/>
  <c r="BK133"/>
  <c i="6" r="BK217"/>
  <c i="5" r="J243"/>
  <c i="4" r="BK266"/>
  <c r="J154"/>
  <c i="3" r="BK218"/>
  <c i="2" r="BK294"/>
  <c r="J177"/>
  <c r="BK99"/>
  <c i="10" r="J221"/>
  <c i="9" r="BK292"/>
  <c i="8" r="BK299"/>
  <c r="J264"/>
  <c r="BK196"/>
  <c i="7" r="BK279"/>
  <c i="6" r="BK211"/>
  <c i="5" r="BK162"/>
  <c i="4" r="BK316"/>
  <c r="J236"/>
  <c i="2" r="J267"/>
  <c i="10" r="J193"/>
  <c i="8" r="BK282"/>
  <c r="J204"/>
  <c i="5" r="BK293"/>
  <c i="4" r="J202"/>
  <c r="BK103"/>
  <c i="11" r="J159"/>
  <c r="J155"/>
  <c i="10" r="J169"/>
  <c r="BK139"/>
  <c i="9" r="J150"/>
  <c r="J128"/>
  <c i="7" r="BK310"/>
  <c r="BK297"/>
  <c r="J251"/>
  <c i="6" r="BK336"/>
  <c i="5" r="BK292"/>
  <c r="J202"/>
  <c r="BK103"/>
  <c i="4" r="J121"/>
  <c i="3" r="BK164"/>
  <c i="11" r="BK217"/>
  <c r="J106"/>
  <c i="9" r="J300"/>
  <c r="BK218"/>
  <c i="8" r="BK286"/>
  <c i="7" r="J287"/>
  <c i="6" r="J287"/>
  <c r="J191"/>
  <c i="5" r="J252"/>
  <c i="4" r="J274"/>
  <c r="BK135"/>
  <c i="2" r="BK247"/>
  <c i="11" r="BK238"/>
  <c r="J205"/>
  <c i="8" r="J229"/>
  <c i="7" r="J245"/>
  <c r="J99"/>
  <c i="6" r="BK164"/>
  <c i="5" r="BK198"/>
  <c i="4" r="BK121"/>
  <c i="3" r="BK173"/>
  <c i="2" r="BK210"/>
  <c r="J111"/>
  <c i="10" r="J234"/>
  <c i="9" r="BK281"/>
  <c r="BK183"/>
  <c i="8" r="J190"/>
  <c i="7" r="BK273"/>
  <c r="J156"/>
  <c i="6" r="BK360"/>
  <c r="BK245"/>
  <c i="5" r="J210"/>
  <c i="3" r="BK206"/>
  <c i="2" r="J191"/>
  <c i="9" r="BK214"/>
  <c r="BK131"/>
  <c i="8" r="BK297"/>
  <c i="6" r="J354"/>
  <c r="J189"/>
  <c i="5" r="BK210"/>
  <c i="4" r="BK256"/>
  <c i="3" r="BK297"/>
  <c r="J186"/>
  <c i="2" r="J247"/>
  <c i="11" r="BK174"/>
  <c i="10" r="BK205"/>
  <c r="J116"/>
  <c i="9" r="J253"/>
  <c i="8" r="J247"/>
  <c r="J122"/>
  <c i="7" r="J273"/>
  <c r="BK177"/>
  <c i="6" r="J319"/>
  <c r="BK225"/>
  <c r="BK110"/>
  <c i="2" r="BK251"/>
  <c i="9" r="J262"/>
  <c r="J103"/>
  <c i="8" r="J126"/>
  <c i="5" r="J267"/>
  <c r="J157"/>
  <c i="4" r="J248"/>
  <c i="3" r="J238"/>
  <c r="J180"/>
  <c i="2" r="J134"/>
  <c i="11" r="BK201"/>
  <c i="9" r="BK260"/>
  <c i="8" r="J151"/>
  <c i="5" r="J228"/>
  <c i="4" r="J140"/>
  <c i="2" r="J238"/>
  <c i="10" r="BK221"/>
  <c i="9" r="J292"/>
  <c i="6" r="J365"/>
  <c r="BK263"/>
  <c i="5" r="J271"/>
  <c i="4" r="BK154"/>
  <c i="3" r="J119"/>
  <c i="11" r="BK139"/>
  <c i="10" r="J98"/>
  <c i="9" r="BK246"/>
  <c i="8" r="J254"/>
  <c r="BK151"/>
  <c i="7" r="BK172"/>
  <c i="6" r="BK233"/>
  <c i="5" r="J305"/>
  <c r="J150"/>
  <c i="4" r="J268"/>
  <c i="3" r="J232"/>
  <c r="BK103"/>
  <c i="2" r="BK280"/>
  <c r="J156"/>
  <c i="11" r="J136"/>
  <c i="10" r="BK131"/>
  <c i="9" r="J109"/>
  <c i="8" r="J282"/>
  <c i="7" r="J211"/>
  <c r="BK123"/>
  <c i="6" r="J164"/>
  <c i="5" r="BK276"/>
  <c i="4" r="BK268"/>
  <c r="J131"/>
  <c i="10" r="BK216"/>
  <c i="9" r="J173"/>
  <c i="8" r="J213"/>
  <c i="6" r="BK191"/>
  <c i="4" r="J232"/>
  <c i="3" r="J247"/>
  <c i="11" r="BK189"/>
  <c i="6" r="BK272"/>
  <c i="5" r="BK180"/>
  <c i="4" r="J307"/>
  <c r="J118"/>
  <c i="3" r="BK232"/>
  <c i="2" r="J294"/>
  <c r="J245"/>
  <c r="J103"/>
  <c i="11" r="J197"/>
  <c r="J119"/>
  <c i="10" r="BK128"/>
  <c i="9" r="BK224"/>
  <c r="BK194"/>
  <c i="8" r="J157"/>
  <c i="7" r="J253"/>
  <c i="6" r="BK355"/>
  <c r="BK261"/>
  <c r="BK193"/>
  <c r="J114"/>
  <c i="4" r="J284"/>
  <c r="J206"/>
  <c r="BK99"/>
  <c i="2" r="BK156"/>
  <c i="11" r="J212"/>
  <c r="J152"/>
  <c i="10" r="J139"/>
  <c i="8" r="J201"/>
  <c i="7" r="BK257"/>
  <c r="J142"/>
  <c i="6" r="BK251"/>
  <c r="J151"/>
  <c i="5" r="J237"/>
  <c i="4" r="BK192"/>
  <c i="3" r="BK275"/>
  <c r="BK186"/>
  <c i="2" r="BK272"/>
  <c r="J187"/>
  <c r="BK134"/>
  <c i="11" r="J110"/>
  <c i="10" r="BK165"/>
  <c i="9" r="BK266"/>
  <c r="BK253"/>
  <c i="8" r="J292"/>
  <c r="J193"/>
  <c i="7" r="J249"/>
  <c r="J175"/>
  <c i="6" r="J362"/>
  <c r="J290"/>
  <c r="J263"/>
  <c i="5" r="J278"/>
  <c i="3" r="BK258"/>
  <c r="J131"/>
  <c i="11" r="J223"/>
  <c i="9" r="J279"/>
  <c r="J177"/>
  <c r="BK109"/>
  <c i="8" r="J318"/>
  <c r="BK122"/>
  <c i="7" r="BK99"/>
  <c i="6" r="BK302"/>
  <c r="BK255"/>
  <c r="J104"/>
  <c i="5" r="BK218"/>
  <c r="BK164"/>
  <c i="4" r="J318"/>
  <c r="BK236"/>
  <c i="3" r="J291"/>
  <c r="J254"/>
  <c r="BK157"/>
  <c i="2" r="J214"/>
  <c i="10" r="J227"/>
  <c r="BK150"/>
  <c i="9" r="J293"/>
  <c i="8" r="BK315"/>
  <c r="BK237"/>
  <c r="J166"/>
  <c i="7" r="J321"/>
  <c r="BK290"/>
  <c r="J231"/>
  <c r="BK145"/>
  <c i="6" r="J337"/>
  <c r="BK290"/>
  <c r="J148"/>
  <c i="5" r="BK206"/>
  <c i="4" r="BK263"/>
  <c i="2" r="J174"/>
  <c i="9" r="BK220"/>
  <c r="J147"/>
  <c i="8" r="J262"/>
  <c r="J104"/>
  <c i="7" r="J257"/>
  <c i="5" r="J261"/>
  <c r="J224"/>
  <c i="4" r="BK310"/>
  <c r="J226"/>
  <c i="3" r="J286"/>
  <c r="J198"/>
  <c r="J177"/>
  <c i="2" r="J149"/>
  <c i="1" r="AS55"/>
  <c i="7" r="J283"/>
  <c i="5" r="J293"/>
  <c i="4" r="BK296"/>
  <c i="3" r="J299"/>
  <c i="2" r="J288"/>
  <c r="J225"/>
  <c i="10" r="J223"/>
  <c r="BK197"/>
  <c i="7" r="J219"/>
  <c r="BK161"/>
  <c i="6" r="J360"/>
  <c r="J294"/>
  <c i="5" r="BK273"/>
  <c i="4" r="J296"/>
  <c i="3" r="BK144"/>
  <c i="2" r="J99"/>
  <c i="9" r="BK305"/>
  <c r="J244"/>
  <c r="J214"/>
  <c i="8" r="BK233"/>
  <c r="BK107"/>
  <c i="7" r="BK199"/>
  <c r="BK158"/>
  <c i="6" r="BK330"/>
  <c r="BK195"/>
  <c i="5" r="BK289"/>
  <c r="BK159"/>
  <c i="4" r="BK274"/>
  <c r="J192"/>
  <c i="3" r="J228"/>
  <c r="J150"/>
  <c i="2" r="J296"/>
  <c r="BK241"/>
  <c r="BK163"/>
  <c i="10" r="J240"/>
  <c r="J133"/>
  <c i="9" r="J285"/>
  <c i="8" r="BK290"/>
  <c r="BK239"/>
  <c i="7" r="J193"/>
  <c i="6" r="J340"/>
  <c r="J132"/>
  <c i="4" r="BK315"/>
  <c i="11" r="BK207"/>
  <c i="10" r="J201"/>
  <c i="9" r="BK180"/>
  <c i="6" r="BK249"/>
  <c i="4" r="BK289"/>
  <c i="3" r="BK294"/>
  <c i="2" r="BK170"/>
  <c i="9" r="J133"/>
  <c i="8" r="J107"/>
  <c i="7" r="BK292"/>
  <c r="BK243"/>
  <c i="6" r="BK311"/>
  <c r="J170"/>
  <c i="5" r="J119"/>
  <c i="4" r="BK230"/>
  <c r="J115"/>
  <c i="3" r="BK180"/>
  <c i="2" r="BK267"/>
  <c r="J122"/>
  <c i="11" r="BK195"/>
  <c i="10" r="BK227"/>
  <c i="9" r="BK297"/>
  <c r="J202"/>
  <c i="8" r="J311"/>
  <c r="J138"/>
  <c i="6" r="BK367"/>
  <c r="BK237"/>
  <c i="5" r="BK271"/>
  <c i="4" r="J280"/>
  <c i="3" r="BK247"/>
  <c i="2" r="J207"/>
  <c i="11" r="J210"/>
  <c i="10" r="BK142"/>
  <c i="7" r="J326"/>
  <c r="J161"/>
  <c i="6" r="J195"/>
  <c i="5" r="BK243"/>
  <c i="4" r="J162"/>
  <c i="3" r="BK190"/>
  <c i="2" r="J221"/>
  <c r="J180"/>
  <c i="11" r="BK102"/>
  <c i="9" r="J274"/>
  <c i="8" r="J290"/>
  <c i="7" r="J310"/>
  <c r="J215"/>
  <c r="J123"/>
  <c i="6" r="BK287"/>
  <c r="J122"/>
  <c i="3" r="BK224"/>
  <c i="2" r="BK221"/>
  <c i="11" r="BK144"/>
  <c i="8" r="BK321"/>
  <c i="7" r="BK211"/>
  <c i="6" r="BK276"/>
  <c r="BK148"/>
  <c i="5" r="BK228"/>
  <c i="4" r="J303"/>
  <c r="BK118"/>
  <c i="3" r="BK214"/>
  <c r="J99"/>
  <c i="10" r="BK247"/>
  <c r="J161"/>
  <c i="9" r="J239"/>
  <c i="8" r="J239"/>
  <c i="7" r="BK326"/>
  <c r="J267"/>
  <c r="J158"/>
  <c i="6" r="BK334"/>
  <c r="J229"/>
  <c i="5" r="J281"/>
  <c r="J177"/>
  <c i="2" r="J241"/>
  <c i="11" r="J102"/>
  <c i="9" r="J186"/>
  <c i="8" r="J260"/>
  <c r="J100"/>
  <c i="7" r="BK264"/>
  <c i="5" r="BK239"/>
  <c i="4" r="J315"/>
  <c r="BK218"/>
  <c i="3" r="J236"/>
  <c r="J159"/>
  <c i="2" r="BK132"/>
  <c i="11" r="BK223"/>
  <c i="10" r="J106"/>
  <c i="8" r="J315"/>
  <c i="7" r="BK282"/>
  <c i="5" r="BK220"/>
  <c i="3" r="BK292"/>
  <c i="10" r="J247"/>
  <c r="BK193"/>
  <c i="7" r="J186"/>
  <c i="6" r="BK362"/>
  <c r="BK170"/>
  <c i="4" r="J256"/>
  <c i="2" r="BK114"/>
  <c i="10" r="J197"/>
  <c i="2" r="BK249"/>
  <c i="11" r="BK181"/>
  <c i="10" r="BK231"/>
  <c i="9" r="BK293"/>
  <c i="8" r="BK307"/>
  <c r="J225"/>
  <c r="J169"/>
  <c i="7" r="BK215"/>
  <c i="6" r="J313"/>
  <c r="J153"/>
  <c i="5" r="BK147"/>
  <c i="2" r="J253"/>
  <c i="11" r="J174"/>
  <c i="10" r="BK173"/>
  <c i="9" r="J162"/>
  <c i="5" r="J292"/>
  <c i="4" r="J111"/>
  <c i="2" r="BK183"/>
  <c i="11" r="J181"/>
  <c r="BK152"/>
  <c i="10" r="J142"/>
  <c i="9" r="J235"/>
  <c r="BK106"/>
  <c i="8" r="J310"/>
  <c i="7" r="J302"/>
  <c r="J264"/>
  <c i="6" r="BK280"/>
  <c i="5" r="J241"/>
  <c r="J194"/>
  <c r="J106"/>
  <c i="4" r="BK232"/>
  <c i="3" r="J271"/>
  <c r="BK150"/>
  <c i="2" r="J199"/>
  <c i="11" r="BK133"/>
  <c i="9" r="BK268"/>
  <c r="BK147"/>
  <c i="8" r="BK264"/>
  <c r="BK135"/>
  <c i="6" r="J308"/>
  <c r="BK189"/>
  <c i="5" r="BK202"/>
  <c i="4" r="BK244"/>
  <c r="BK111"/>
  <c i="2" r="BK257"/>
  <c r="BK149"/>
  <c i="11" r="J207"/>
  <c i="8" r="BK213"/>
  <c i="7" r="BK255"/>
  <c r="J107"/>
  <c i="6" r="J167"/>
  <c i="5" r="J239"/>
  <c i="4" r="BK176"/>
  <c i="3" r="J266"/>
  <c i="2" r="BK214"/>
  <c r="J114"/>
  <c i="10" r="BK145"/>
  <c i="9" r="BK264"/>
  <c r="BK150"/>
  <c i="8" r="J110"/>
  <c i="7" r="J207"/>
  <c i="6" r="J367"/>
  <c r="BK270"/>
  <c r="BK132"/>
  <c i="3" r="J283"/>
  <c i="2" r="J257"/>
  <c i="11" r="J195"/>
  <c i="9" r="BK186"/>
  <c i="8" r="BK323"/>
  <c r="BK140"/>
  <c i="6" r="J351"/>
  <c r="J217"/>
  <c i="5" r="J289"/>
  <c r="J162"/>
  <c i="4" r="BK254"/>
  <c i="3" r="BK286"/>
  <c r="J164"/>
  <c i="2" r="J262"/>
  <c r="J210"/>
  <c i="10" r="BK154"/>
  <c i="9" r="J277"/>
  <c i="8" r="BK318"/>
  <c r="BK190"/>
  <c i="7" r="J324"/>
  <c r="BK271"/>
  <c r="J137"/>
  <c i="6" r="J322"/>
  <c r="J274"/>
  <c i="5" r="J265"/>
  <c i="4" r="J286"/>
  <c i="2" r="J126"/>
  <c i="9" r="J190"/>
  <c i="8" r="BK303"/>
  <c i="7" r="BK324"/>
  <c r="BK107"/>
  <c i="5" r="J159"/>
  <c i="4" r="J311"/>
  <c r="J171"/>
  <c i="3" r="J183"/>
  <c i="2" r="J141"/>
  <c i="11" r="BK219"/>
  <c i="10" r="BK102"/>
  <c i="8" r="J154"/>
  <c i="6" r="BK106"/>
  <c i="5" r="BK131"/>
  <c i="4" r="BK107"/>
  <c i="2" r="J276"/>
  <c i="10" r="J235"/>
  <c r="BK185"/>
  <c i="7" r="J172"/>
  <c i="6" r="J359"/>
  <c r="J221"/>
  <c i="5" r="BK99"/>
  <c i="3" r="J142"/>
  <c i="11" r="J142"/>
  <c i="10" r="BK123"/>
  <c i="9" r="BK242"/>
  <c i="8" r="J237"/>
  <c r="BK104"/>
  <c i="7" r="BK231"/>
  <c i="6" r="BK347"/>
  <c r="J272"/>
  <c i="5" r="J303"/>
  <c r="BK157"/>
  <c i="4" r="J156"/>
  <c i="3" r="BK194"/>
  <c i="2" r="BK291"/>
  <c r="BK187"/>
  <c r="BK126"/>
  <c i="10" l="1" r="T238"/>
  <c i="2" r="BK98"/>
  <c r="J98"/>
  <c r="J65"/>
  <c r="T209"/>
  <c i="3" r="R189"/>
  <c i="4" r="R239"/>
  <c r="T314"/>
  <c i="5" r="P98"/>
  <c r="R227"/>
  <c r="BK296"/>
  <c r="J296"/>
  <c r="J73"/>
  <c i="6" r="R220"/>
  <c r="P358"/>
  <c i="8" r="T200"/>
  <c i="9" r="T98"/>
  <c r="T227"/>
  <c r="P288"/>
  <c i="10" r="BK160"/>
  <c r="J160"/>
  <c r="J66"/>
  <c r="R192"/>
  <c r="BK238"/>
  <c r="J238"/>
  <c r="J72"/>
  <c i="11" r="T154"/>
  <c r="R226"/>
  <c i="2" r="BK209"/>
  <c r="J209"/>
  <c r="J68"/>
  <c r="P279"/>
  <c i="4" r="P239"/>
  <c r="P314"/>
  <c i="5" r="T227"/>
  <c r="BK288"/>
  <c i="6" r="P103"/>
  <c r="BK258"/>
  <c r="J258"/>
  <c r="J68"/>
  <c r="P343"/>
  <c i="9" r="P179"/>
  <c r="R179"/>
  <c r="T179"/>
  <c r="R271"/>
  <c r="BK288"/>
  <c r="J288"/>
  <c r="J72"/>
  <c i="10" r="R97"/>
  <c r="BK208"/>
  <c r="J208"/>
  <c r="J68"/>
  <c i="11" r="P188"/>
  <c r="T234"/>
  <c i="3" r="P98"/>
  <c r="R227"/>
  <c r="BK282"/>
  <c i="4" r="BK191"/>
  <c r="J191"/>
  <c r="J66"/>
  <c r="R191"/>
  <c r="T283"/>
  <c r="R306"/>
  <c i="5" r="R98"/>
  <c r="P179"/>
  <c r="T270"/>
  <c r="T288"/>
  <c i="7" r="R240"/>
  <c r="T317"/>
  <c i="8" r="R186"/>
  <c r="T208"/>
  <c r="R314"/>
  <c i="9" r="P189"/>
  <c r="P271"/>
  <c r="R296"/>
  <c i="11" r="T188"/>
  <c i="2" r="P176"/>
  <c r="R186"/>
  <c r="R256"/>
  <c r="T287"/>
  <c i="3" r="BK98"/>
  <c r="J98"/>
  <c r="J65"/>
  <c r="P227"/>
  <c r="R290"/>
  <c i="4" r="T98"/>
  <c r="P191"/>
  <c r="P283"/>
  <c r="BK314"/>
  <c r="J314"/>
  <c r="J73"/>
  <c i="6" r="BK220"/>
  <c r="J220"/>
  <c r="J67"/>
  <c r="T305"/>
  <c r="BK343"/>
  <c r="J343"/>
  <c r="J75"/>
  <c r="R350"/>
  <c i="7" r="T98"/>
  <c r="BK202"/>
  <c r="J202"/>
  <c r="J67"/>
  <c r="BK284"/>
  <c r="J284"/>
  <c r="J69"/>
  <c r="BK317"/>
  <c r="J317"/>
  <c r="J73"/>
  <c i="8" r="P289"/>
  <c r="P306"/>
  <c i="10" r="P160"/>
  <c r="R208"/>
  <c r="R230"/>
  <c i="11" r="R154"/>
  <c i="2" r="R98"/>
  <c r="P186"/>
  <c r="P256"/>
  <c r="R287"/>
  <c i="3" r="BK179"/>
  <c r="J179"/>
  <c r="J66"/>
  <c i="4" r="BK201"/>
  <c r="J201"/>
  <c r="J67"/>
  <c r="R283"/>
  <c r="T306"/>
  <c r="T305"/>
  <c i="5" r="P227"/>
  <c r="P288"/>
  <c i="6" r="T220"/>
  <c r="R343"/>
  <c r="P350"/>
  <c r="P349"/>
  <c i="7" r="R98"/>
  <c r="R202"/>
  <c r="P284"/>
  <c r="T309"/>
  <c r="T308"/>
  <c i="8" r="T99"/>
  <c r="R200"/>
  <c r="T246"/>
  <c r="BK306"/>
  <c i="9" r="P98"/>
  <c r="R227"/>
  <c r="P296"/>
  <c i="10" r="P97"/>
  <c r="BK192"/>
  <c r="J192"/>
  <c r="J67"/>
  <c i="11" r="BK97"/>
  <c r="P154"/>
  <c r="T226"/>
  <c r="T225"/>
  <c i="2" r="BK186"/>
  <c r="J186"/>
  <c r="J67"/>
  <c r="T256"/>
  <c r="R279"/>
  <c r="R278"/>
  <c i="3" r="T98"/>
  <c r="T179"/>
  <c r="T265"/>
  <c r="T290"/>
  <c i="4" r="BK98"/>
  <c r="J98"/>
  <c r="J65"/>
  <c r="T201"/>
  <c r="P306"/>
  <c r="P305"/>
  <c i="5" r="BK98"/>
  <c r="J98"/>
  <c r="J65"/>
  <c r="R189"/>
  <c i="6" r="BK210"/>
  <c r="J210"/>
  <c r="J66"/>
  <c r="T210"/>
  <c r="R305"/>
  <c r="R333"/>
  <c r="R332"/>
  <c r="BK358"/>
  <c r="J358"/>
  <c r="J78"/>
  <c i="7" r="BK98"/>
  <c r="P240"/>
  <c r="R309"/>
  <c i="8" r="BK99"/>
  <c r="R208"/>
  <c r="T289"/>
  <c r="BK314"/>
  <c r="J314"/>
  <c r="J74"/>
  <c i="11" r="R204"/>
  <c r="BK226"/>
  <c i="2" r="P209"/>
  <c r="BK279"/>
  <c i="3" r="P189"/>
  <c r="R265"/>
  <c r="P282"/>
  <c i="5" r="BK227"/>
  <c r="J227"/>
  <c r="J68"/>
  <c r="P296"/>
  <c i="6" r="BK103"/>
  <c r="J103"/>
  <c r="J65"/>
  <c r="P220"/>
  <c r="P305"/>
  <c r="T343"/>
  <c i="7" r="R192"/>
  <c r="T192"/>
  <c r="T284"/>
  <c r="P309"/>
  <c i="8" r="BK186"/>
  <c r="J186"/>
  <c r="J66"/>
  <c r="BK208"/>
  <c r="J208"/>
  <c r="J68"/>
  <c r="R289"/>
  <c r="P314"/>
  <c i="9" r="BK179"/>
  <c r="J179"/>
  <c r="J66"/>
  <c r="P227"/>
  <c r="T288"/>
  <c i="10" r="T208"/>
  <c r="T230"/>
  <c r="T229"/>
  <c i="11" r="P97"/>
  <c r="R188"/>
  <c i="2" r="R176"/>
  <c r="T186"/>
  <c r="BK287"/>
  <c r="J287"/>
  <c r="J73"/>
  <c i="3" r="T227"/>
  <c i="4" r="BK239"/>
  <c r="J239"/>
  <c r="J68"/>
  <c i="5" r="T189"/>
  <c r="R296"/>
  <c i="6" r="R258"/>
  <c r="T350"/>
  <c i="7" r="P98"/>
  <c r="T240"/>
  <c r="R317"/>
  <c i="8" r="P99"/>
  <c r="P200"/>
  <c r="R246"/>
  <c r="R306"/>
  <c r="R305"/>
  <c i="9" r="T189"/>
  <c r="R288"/>
  <c r="R287"/>
  <c i="10" r="R160"/>
  <c r="P208"/>
  <c r="R238"/>
  <c i="11" r="BK188"/>
  <c r="J188"/>
  <c r="J67"/>
  <c r="BK234"/>
  <c r="J234"/>
  <c r="J72"/>
  <c i="2" r="BK176"/>
  <c r="J176"/>
  <c r="J66"/>
  <c i="3" r="BK189"/>
  <c r="J189"/>
  <c r="J67"/>
  <c r="P265"/>
  <c r="P290"/>
  <c i="4" r="T239"/>
  <c r="BK306"/>
  <c i="5" r="BK179"/>
  <c r="J179"/>
  <c r="J66"/>
  <c r="R179"/>
  <c r="P270"/>
  <c r="T296"/>
  <c i="6" r="T103"/>
  <c r="P210"/>
  <c r="R210"/>
  <c r="BK305"/>
  <c r="J305"/>
  <c r="J69"/>
  <c r="T333"/>
  <c r="T332"/>
  <c r="R358"/>
  <c i="7" r="BK240"/>
  <c r="J240"/>
  <c r="J68"/>
  <c i="8" r="R99"/>
  <c r="R98"/>
  <c r="R97"/>
  <c r="BK200"/>
  <c r="J200"/>
  <c r="J67"/>
  <c r="P246"/>
  <c r="T306"/>
  <c i="9" r="BK98"/>
  <c r="J98"/>
  <c r="J65"/>
  <c r="R189"/>
  <c r="T271"/>
  <c i="10" r="BK97"/>
  <c r="J97"/>
  <c r="J65"/>
  <c r="P192"/>
  <c r="P238"/>
  <c i="11" r="T204"/>
  <c r="P234"/>
  <c i="2" r="P98"/>
  <c r="P97"/>
  <c r="R209"/>
  <c r="P287"/>
  <c i="3" r="T189"/>
  <c r="BK290"/>
  <c r="J290"/>
  <c r="J73"/>
  <c i="4" r="R98"/>
  <c r="T191"/>
  <c r="BK283"/>
  <c r="J283"/>
  <c r="J69"/>
  <c r="R314"/>
  <c i="5" r="BK189"/>
  <c r="J189"/>
  <c r="J67"/>
  <c r="R270"/>
  <c r="R288"/>
  <c r="R287"/>
  <c i="6" r="R103"/>
  <c r="R102"/>
  <c r="P258"/>
  <c r="P333"/>
  <c r="P332"/>
  <c r="BK350"/>
  <c r="J350"/>
  <c r="J77"/>
  <c i="7" r="BK192"/>
  <c r="J192"/>
  <c r="J66"/>
  <c r="T202"/>
  <c r="P317"/>
  <c i="8" r="T186"/>
  <c r="P208"/>
  <c r="BK289"/>
  <c r="J289"/>
  <c r="J70"/>
  <c r="T314"/>
  <c i="9" r="BK227"/>
  <c r="J227"/>
  <c r="J68"/>
  <c r="BK296"/>
  <c r="J296"/>
  <c r="J73"/>
  <c i="10" r="P230"/>
  <c r="P229"/>
  <c i="11" r="BK204"/>
  <c r="J204"/>
  <c r="J68"/>
  <c i="3" r="R98"/>
  <c r="R97"/>
  <c r="P179"/>
  <c r="R179"/>
  <c r="BK265"/>
  <c r="J265"/>
  <c r="J69"/>
  <c r="T282"/>
  <c r="T281"/>
  <c i="4" r="P201"/>
  <c i="5" r="T98"/>
  <c r="T97"/>
  <c r="T179"/>
  <c r="BK270"/>
  <c r="J270"/>
  <c r="J69"/>
  <c i="10" r="T160"/>
  <c i="11" r="R97"/>
  <c r="R96"/>
  <c r="BK154"/>
  <c r="J154"/>
  <c r="J66"/>
  <c r="R234"/>
  <c i="2" r="T98"/>
  <c r="T97"/>
  <c r="T96"/>
  <c r="T176"/>
  <c r="BK256"/>
  <c r="J256"/>
  <c r="J69"/>
  <c r="T279"/>
  <c r="T278"/>
  <c i="3" r="BK227"/>
  <c r="J227"/>
  <c r="J68"/>
  <c r="R282"/>
  <c r="R281"/>
  <c i="4" r="P98"/>
  <c r="P97"/>
  <c r="P96"/>
  <c i="1" r="AU58"/>
  <c i="4" r="R201"/>
  <c i="5" r="P189"/>
  <c i="6" r="T258"/>
  <c r="BK333"/>
  <c r="BK332"/>
  <c r="J332"/>
  <c r="J73"/>
  <c r="T358"/>
  <c i="7" r="P192"/>
  <c r="P202"/>
  <c r="R284"/>
  <c r="BK309"/>
  <c r="J309"/>
  <c r="J72"/>
  <c i="8" r="P186"/>
  <c r="BK246"/>
  <c r="J246"/>
  <c r="J69"/>
  <c i="9" r="R98"/>
  <c r="R97"/>
  <c r="R96"/>
  <c r="BK189"/>
  <c r="J189"/>
  <c r="J67"/>
  <c r="BK271"/>
  <c r="J271"/>
  <c r="J69"/>
  <c r="T296"/>
  <c i="10" r="T97"/>
  <c r="T96"/>
  <c r="T95"/>
  <c r="T192"/>
  <c r="BK230"/>
  <c r="J230"/>
  <c r="J71"/>
  <c i="11" r="T97"/>
  <c r="T96"/>
  <c r="T95"/>
  <c r="P204"/>
  <c r="P226"/>
  <c r="P225"/>
  <c i="2" r="E84"/>
  <c r="BE111"/>
  <c r="BE114"/>
  <c r="BE210"/>
  <c r="BE212"/>
  <c r="BE221"/>
  <c r="BE223"/>
  <c r="BE289"/>
  <c r="BE291"/>
  <c i="3" r="BE260"/>
  <c r="BE271"/>
  <c i="4" r="J56"/>
  <c r="BE99"/>
  <c r="BE115"/>
  <c r="BE210"/>
  <c i="5" r="E84"/>
  <c r="BE119"/>
  <c r="BE228"/>
  <c r="BE278"/>
  <c r="BE298"/>
  <c r="BE303"/>
  <c i="6" r="J56"/>
  <c r="BE204"/>
  <c r="BE208"/>
  <c r="BE241"/>
  <c r="BE278"/>
  <c r="BE334"/>
  <c r="BE337"/>
  <c r="BK325"/>
  <c r="J325"/>
  <c r="J70"/>
  <c i="7" r="BE99"/>
  <c r="BE215"/>
  <c r="BE233"/>
  <c r="BE241"/>
  <c r="BE277"/>
  <c i="8" r="BE126"/>
  <c r="BE166"/>
  <c r="BE180"/>
  <c r="BE221"/>
  <c i="9" r="F59"/>
  <c r="BE190"/>
  <c r="BE224"/>
  <c r="BE253"/>
  <c r="BE266"/>
  <c r="BE297"/>
  <c r="BE305"/>
  <c r="BK304"/>
  <c r="J304"/>
  <c r="J74"/>
  <c i="10" r="BE116"/>
  <c r="BE169"/>
  <c r="BE199"/>
  <c r="BE231"/>
  <c i="2" r="BE107"/>
  <c r="BE161"/>
  <c r="BE170"/>
  <c r="BE191"/>
  <c r="BE199"/>
  <c r="BE203"/>
  <c i="3" r="BE123"/>
  <c r="BE128"/>
  <c i="4" r="BE101"/>
  <c r="BE156"/>
  <c r="BE162"/>
  <c r="BE185"/>
  <c r="BE195"/>
  <c r="BE244"/>
  <c r="BE276"/>
  <c r="BE286"/>
  <c i="5" r="BE103"/>
  <c r="BE147"/>
  <c r="BE194"/>
  <c r="BE206"/>
  <c r="BE220"/>
  <c i="6" r="BE148"/>
  <c r="BE151"/>
  <c r="BE162"/>
  <c r="BE191"/>
  <c r="BE249"/>
  <c r="BE270"/>
  <c r="BE272"/>
  <c r="BE280"/>
  <c r="BE326"/>
  <c r="BE336"/>
  <c r="BE340"/>
  <c r="BE344"/>
  <c r="BE360"/>
  <c r="BE367"/>
  <c i="7" r="E84"/>
  <c r="BE117"/>
  <c r="BE156"/>
  <c r="BE158"/>
  <c r="BE203"/>
  <c r="BE207"/>
  <c r="BE211"/>
  <c r="BE231"/>
  <c i="10" r="F92"/>
  <c r="BE239"/>
  <c r="BE240"/>
  <c r="BE247"/>
  <c i="2" r="J90"/>
  <c r="BE149"/>
  <c r="BE177"/>
  <c r="BE183"/>
  <c r="BE262"/>
  <c r="BE267"/>
  <c i="3" r="BE162"/>
  <c r="BE180"/>
  <c r="BE228"/>
  <c r="BE240"/>
  <c r="BE250"/>
  <c r="BE262"/>
  <c r="BE268"/>
  <c r="BE294"/>
  <c i="4" r="F93"/>
  <c r="BE131"/>
  <c r="BE143"/>
  <c r="BE202"/>
  <c r="BE206"/>
  <c r="BE226"/>
  <c i="5" r="BE109"/>
  <c r="BE142"/>
  <c r="BE186"/>
  <c r="BE237"/>
  <c r="BE259"/>
  <c r="BE276"/>
  <c r="BE281"/>
  <c r="BE289"/>
  <c r="BE292"/>
  <c i="6" r="E50"/>
  <c r="BE132"/>
  <c r="BE140"/>
  <c i="7" r="BE290"/>
  <c r="BE302"/>
  <c r="BE306"/>
  <c i="8" r="F59"/>
  <c r="BE187"/>
  <c r="BE190"/>
  <c r="BE201"/>
  <c r="BE209"/>
  <c r="BE225"/>
  <c r="BE233"/>
  <c r="BE247"/>
  <c r="BE258"/>
  <c r="BE262"/>
  <c r="BE282"/>
  <c i="9" r="BE99"/>
  <c r="BE142"/>
  <c r="BE180"/>
  <c r="BE210"/>
  <c r="BE228"/>
  <c r="BE246"/>
  <c r="BE279"/>
  <c i="10" r="J56"/>
  <c r="BE123"/>
  <c r="BE128"/>
  <c r="BE131"/>
  <c i="11" r="J89"/>
  <c r="BE163"/>
  <c r="BE197"/>
  <c r="BE230"/>
  <c r="BE243"/>
  <c r="BK222"/>
  <c r="J222"/>
  <c r="J69"/>
  <c i="2" r="F59"/>
  <c r="BE99"/>
  <c r="BE214"/>
  <c i="3" r="BE258"/>
  <c r="BE275"/>
  <c r="BE287"/>
  <c r="BE292"/>
  <c r="BE297"/>
  <c i="4" r="BE192"/>
  <c r="BE254"/>
  <c r="BE268"/>
  <c r="BE272"/>
  <c r="BE274"/>
  <c r="BE280"/>
  <c r="BE284"/>
  <c r="BE299"/>
  <c r="BE307"/>
  <c r="BE315"/>
  <c r="BK322"/>
  <c r="J322"/>
  <c r="J74"/>
  <c i="5" r="J56"/>
  <c r="BE144"/>
  <c r="BE164"/>
  <c r="BE252"/>
  <c r="BE273"/>
  <c i="6" r="BE347"/>
  <c r="BE359"/>
  <c i="7" r="BE243"/>
  <c r="BE245"/>
  <c r="BE267"/>
  <c r="BE271"/>
  <c r="BE279"/>
  <c r="BE287"/>
  <c r="BE297"/>
  <c r="BE314"/>
  <c r="BE318"/>
  <c r="BE319"/>
  <c r="BE321"/>
  <c r="BE324"/>
  <c r="BE326"/>
  <c i="8" r="BE135"/>
  <c r="BE184"/>
  <c r="BE264"/>
  <c r="BE280"/>
  <c r="BE315"/>
  <c i="9" r="BE128"/>
  <c r="BE164"/>
  <c r="BE198"/>
  <c r="BE214"/>
  <c r="BE256"/>
  <c r="BE264"/>
  <c r="BE289"/>
  <c i="10" r="BE154"/>
  <c r="BE173"/>
  <c r="BE197"/>
  <c r="BE211"/>
  <c r="BE221"/>
  <c i="11" r="BK242"/>
  <c r="J242"/>
  <c r="J73"/>
  <c i="2" r="BE134"/>
  <c r="BE141"/>
  <c r="BE195"/>
  <c r="BE233"/>
  <c r="BE247"/>
  <c r="BE284"/>
  <c i="3" r="F93"/>
  <c r="BE103"/>
  <c r="BE109"/>
  <c r="BE173"/>
  <c r="BE186"/>
  <c r="BE190"/>
  <c r="BE202"/>
  <c r="BE224"/>
  <c r="BE232"/>
  <c r="BE247"/>
  <c i="4" r="BE248"/>
  <c r="BE303"/>
  <c i="5" r="BE99"/>
  <c r="BE131"/>
  <c r="BE190"/>
  <c r="BE198"/>
  <c r="BE210"/>
  <c r="BE239"/>
  <c r="BE261"/>
  <c r="BK304"/>
  <c r="J304"/>
  <c r="J74"/>
  <c i="6" r="BE119"/>
  <c r="BE164"/>
  <c r="BE186"/>
  <c r="BE189"/>
  <c r="BE193"/>
  <c r="BE255"/>
  <c r="BE259"/>
  <c r="BE355"/>
  <c r="BK366"/>
  <c r="J366"/>
  <c r="J79"/>
  <c i="7" r="BE103"/>
  <c r="BE171"/>
  <c r="BE172"/>
  <c r="BE175"/>
  <c r="BE193"/>
  <c r="BE227"/>
  <c r="BE251"/>
  <c r="BE310"/>
  <c i="8" r="E85"/>
  <c r="BE140"/>
  <c r="BE171"/>
  <c r="BE256"/>
  <c r="BE323"/>
  <c i="9" r="BE103"/>
  <c r="BE157"/>
  <c r="BE186"/>
  <c r="BE268"/>
  <c i="10" r="BE133"/>
  <c r="BE139"/>
  <c r="BE234"/>
  <c i="11" r="BE102"/>
  <c r="BE113"/>
  <c r="BE133"/>
  <c r="BE139"/>
  <c r="BE152"/>
  <c r="BE159"/>
  <c i="2" r="BE163"/>
  <c r="BE174"/>
  <c r="BE251"/>
  <c r="BE257"/>
  <c r="BE280"/>
  <c r="BE283"/>
  <c r="BE288"/>
  <c r="BK295"/>
  <c r="J295"/>
  <c r="J74"/>
  <c i="3" r="J56"/>
  <c r="BE206"/>
  <c r="BE218"/>
  <c r="BE266"/>
  <c r="BE299"/>
  <c i="4" r="BE121"/>
  <c r="BE140"/>
  <c r="BE174"/>
  <c r="BE222"/>
  <c r="BE230"/>
  <c r="BE311"/>
  <c r="BE316"/>
  <c r="BE318"/>
  <c r="BE321"/>
  <c r="BK302"/>
  <c r="J302"/>
  <c r="J70"/>
  <c i="5" r="F59"/>
  <c r="BE106"/>
  <c r="BE235"/>
  <c r="BE241"/>
  <c r="BE263"/>
  <c r="BE271"/>
  <c r="BE293"/>
  <c r="BE297"/>
  <c i="6" r="BE104"/>
  <c r="BE106"/>
  <c r="BE110"/>
  <c r="BE136"/>
  <c r="BE221"/>
  <c r="BE311"/>
  <c i="7" r="BE137"/>
  <c r="BE142"/>
  <c r="BE161"/>
  <c r="BE164"/>
  <c r="BE177"/>
  <c r="BE283"/>
  <c i="8" r="BE107"/>
  <c r="BE130"/>
  <c r="BE169"/>
  <c r="BE193"/>
  <c r="BE217"/>
  <c r="BE299"/>
  <c r="BE318"/>
  <c r="BK322"/>
  <c r="J322"/>
  <c r="J75"/>
  <c i="9" r="J56"/>
  <c r="BE106"/>
  <c r="BE150"/>
  <c r="BE242"/>
  <c i="11" r="E50"/>
  <c r="BE207"/>
  <c r="BE212"/>
  <c r="BE241"/>
  <c i="2" r="BE180"/>
  <c r="BE207"/>
  <c r="BE225"/>
  <c r="BE241"/>
  <c r="BE264"/>
  <c i="3" r="E50"/>
  <c r="BE159"/>
  <c r="BE164"/>
  <c r="BE236"/>
  <c r="BK298"/>
  <c r="J298"/>
  <c r="J74"/>
  <c i="4" r="BE118"/>
  <c r="BE159"/>
  <c r="BE189"/>
  <c i="5" r="BE157"/>
  <c r="BE202"/>
  <c i="6" r="F59"/>
  <c r="BE153"/>
  <c r="BE195"/>
  <c r="BE211"/>
  <c r="BE354"/>
  <c r="BE365"/>
  <c r="BK329"/>
  <c r="BK328"/>
  <c r="J328"/>
  <c r="J71"/>
  <c i="7" r="J90"/>
  <c r="BE111"/>
  <c r="BE133"/>
  <c r="BE196"/>
  <c r="BE199"/>
  <c r="BE223"/>
  <c r="BE257"/>
  <c r="BE292"/>
  <c r="BK325"/>
  <c r="J325"/>
  <c r="J74"/>
  <c i="8" r="BE104"/>
  <c r="BE196"/>
  <c r="BE213"/>
  <c r="BE274"/>
  <c r="BE297"/>
  <c r="BE310"/>
  <c i="9" r="E50"/>
  <c r="BE109"/>
  <c r="BE133"/>
  <c r="BE162"/>
  <c r="BE177"/>
  <c r="BE244"/>
  <c r="BE285"/>
  <c r="BE292"/>
  <c i="10" r="BE102"/>
  <c r="BE106"/>
  <c r="BE193"/>
  <c r="BE201"/>
  <c r="BE223"/>
  <c i="11" r="BE136"/>
  <c r="BE142"/>
  <c r="BE170"/>
  <c r="BE189"/>
  <c i="2" r="BE126"/>
  <c r="BE129"/>
  <c r="BE156"/>
  <c r="BE238"/>
  <c r="BE245"/>
  <c r="BE253"/>
  <c r="BE276"/>
  <c r="BK275"/>
  <c r="J275"/>
  <c r="J70"/>
  <c i="3" r="BE131"/>
  <c r="BE144"/>
  <c r="BE147"/>
  <c r="BE157"/>
  <c r="BE210"/>
  <c r="BE220"/>
  <c r="BE238"/>
  <c i="4" r="BE107"/>
  <c r="BE169"/>
  <c r="BE171"/>
  <c r="BE198"/>
  <c r="BE218"/>
  <c r="BE256"/>
  <c i="5" r="BE128"/>
  <c r="BE159"/>
  <c r="BE180"/>
  <c r="BE214"/>
  <c r="BE285"/>
  <c r="BK284"/>
  <c r="J284"/>
  <c r="J70"/>
  <c i="6" r="BE116"/>
  <c r="BE170"/>
  <c r="BE179"/>
  <c r="BE214"/>
  <c r="BE225"/>
  <c r="BE237"/>
  <c r="BE245"/>
  <c r="BE298"/>
  <c r="BE300"/>
  <c r="BE351"/>
  <c i="7" r="BE120"/>
  <c r="BE123"/>
  <c r="BE186"/>
  <c r="BE190"/>
  <c r="BE219"/>
  <c r="BE253"/>
  <c r="BE285"/>
  <c i="8" r="J91"/>
  <c r="BE110"/>
  <c r="BE149"/>
  <c r="BE164"/>
  <c r="BE204"/>
  <c r="BE243"/>
  <c r="BE254"/>
  <c r="BE292"/>
  <c r="BE303"/>
  <c i="9" r="BE119"/>
  <c r="BE144"/>
  <c r="BE194"/>
  <c r="BE206"/>
  <c r="BE220"/>
  <c r="BE239"/>
  <c r="BE262"/>
  <c r="BE272"/>
  <c i="10" r="BE113"/>
  <c r="BE185"/>
  <c r="BE214"/>
  <c r="BE216"/>
  <c r="BE235"/>
  <c i="11" r="BE144"/>
  <c r="BE155"/>
  <c r="BE193"/>
  <c r="BE217"/>
  <c r="BE231"/>
  <c r="BE235"/>
  <c r="BE236"/>
  <c r="BE238"/>
  <c i="2" r="BE132"/>
  <c r="BE143"/>
  <c i="3" r="BE283"/>
  <c i="4" r="BE103"/>
  <c r="BE145"/>
  <c r="BE232"/>
  <c r="BE263"/>
  <c r="BE266"/>
  <c r="BE291"/>
  <c i="5" r="BE123"/>
  <c r="BE150"/>
  <c r="BE183"/>
  <c r="BE224"/>
  <c r="BE243"/>
  <c r="BE265"/>
  <c i="6" r="BE233"/>
  <c r="BE274"/>
  <c r="BE296"/>
  <c r="BE362"/>
  <c i="7" r="F93"/>
  <c r="BE249"/>
  <c r="BE264"/>
  <c r="BE273"/>
  <c r="BE282"/>
  <c r="BK305"/>
  <c r="J305"/>
  <c r="J70"/>
  <c i="8" r="BE151"/>
  <c r="BE237"/>
  <c r="BE271"/>
  <c r="BE278"/>
  <c r="BE290"/>
  <c r="BE307"/>
  <c r="BE316"/>
  <c r="BE321"/>
  <c i="9" r="BE123"/>
  <c r="BE173"/>
  <c r="BE293"/>
  <c r="BE303"/>
  <c i="10" r="E83"/>
  <c i="11" r="F92"/>
  <c r="BE122"/>
  <c r="BE125"/>
  <c r="BE148"/>
  <c r="BE219"/>
  <c i="2" r="BE146"/>
  <c r="BE187"/>
  <c r="BE231"/>
  <c r="BE249"/>
  <c r="BE259"/>
  <c r="BE272"/>
  <c r="BE294"/>
  <c r="BE296"/>
  <c i="3" r="BE119"/>
  <c r="BE194"/>
  <c r="BE198"/>
  <c r="BE234"/>
  <c r="BE254"/>
  <c i="4" r="BE135"/>
  <c r="BE176"/>
  <c r="BE236"/>
  <c r="BE310"/>
  <c r="BE323"/>
  <c i="5" r="BE133"/>
  <c r="BE162"/>
  <c r="BE173"/>
  <c r="BE177"/>
  <c r="BE218"/>
  <c r="BE255"/>
  <c r="BE267"/>
  <c i="6" r="BE122"/>
  <c r="BE287"/>
  <c r="BE294"/>
  <c r="BE306"/>
  <c r="BE313"/>
  <c r="BE319"/>
  <c r="BE322"/>
  <c r="BE330"/>
  <c i="7" r="BE237"/>
  <c r="BE255"/>
  <c i="8" r="BE100"/>
  <c i="9" r="BE183"/>
  <c r="BE202"/>
  <c r="BE218"/>
  <c r="BE237"/>
  <c r="BE277"/>
  <c r="BE281"/>
  <c r="BK284"/>
  <c r="J284"/>
  <c r="J70"/>
  <c i="10" r="BE137"/>
  <c r="BE161"/>
  <c r="BE178"/>
  <c r="BK246"/>
  <c r="J246"/>
  <c r="J73"/>
  <c i="11" r="BE119"/>
  <c r="BE174"/>
  <c i="2" r="BE103"/>
  <c r="BE122"/>
  <c r="BE158"/>
  <c i="3" r="BE256"/>
  <c r="BE279"/>
  <c r="BE286"/>
  <c r="BE291"/>
  <c i="4" r="BE154"/>
  <c r="BE214"/>
  <c r="BE240"/>
  <c r="BE250"/>
  <c r="BE278"/>
  <c i="5" r="BE300"/>
  <c r="BE305"/>
  <c i="6" r="BE114"/>
  <c r="BE167"/>
  <c r="BE217"/>
  <c r="BE251"/>
  <c r="BE290"/>
  <c i="8" r="BE122"/>
  <c r="BE138"/>
  <c r="BE154"/>
  <c r="BE239"/>
  <c r="BE260"/>
  <c r="BE286"/>
  <c r="BE311"/>
  <c i="9" r="BE147"/>
  <c i="10" r="BE165"/>
  <c r="BE227"/>
  <c r="BK226"/>
  <c r="J226"/>
  <c r="J69"/>
  <c i="11" r="BE106"/>
  <c r="BE110"/>
  <c r="BE131"/>
  <c r="BE181"/>
  <c r="BE195"/>
  <c r="BE201"/>
  <c r="BE205"/>
  <c r="BE210"/>
  <c r="BE223"/>
  <c r="BE227"/>
  <c i="2" r="BE229"/>
  <c r="BE269"/>
  <c i="3" r="BE99"/>
  <c r="BE106"/>
  <c r="BE133"/>
  <c r="BE142"/>
  <c r="BE150"/>
  <c r="BE177"/>
  <c r="BE183"/>
  <c r="BE214"/>
  <c r="BE273"/>
  <c r="BK278"/>
  <c r="J278"/>
  <c r="J70"/>
  <c i="4" r="E50"/>
  <c r="BE111"/>
  <c r="BE242"/>
  <c r="BE252"/>
  <c r="BE289"/>
  <c r="BE296"/>
  <c i="5" r="BE245"/>
  <c i="6" r="BE229"/>
  <c r="BE261"/>
  <c r="BE263"/>
  <c r="BE276"/>
  <c r="BE302"/>
  <c r="BE308"/>
  <c r="BE342"/>
  <c i="7" r="BE107"/>
  <c r="BE145"/>
  <c r="BE147"/>
  <c r="BE275"/>
  <c r="BE313"/>
  <c i="8" r="BE157"/>
  <c r="BE229"/>
  <c r="BE284"/>
  <c r="BE295"/>
  <c r="BK302"/>
  <c r="J302"/>
  <c r="J71"/>
  <c i="9" r="BE131"/>
  <c r="BE159"/>
  <c r="BE235"/>
  <c r="BE260"/>
  <c r="BE274"/>
  <c r="BE298"/>
  <c r="BE300"/>
  <c i="10" r="BE98"/>
  <c r="BE110"/>
  <c r="BE142"/>
  <c r="BE145"/>
  <c r="BE148"/>
  <c r="BE150"/>
  <c r="BE158"/>
  <c r="BE205"/>
  <c r="BE209"/>
  <c r="BE242"/>
  <c r="BE245"/>
  <c i="11" r="BE98"/>
  <c r="BE127"/>
  <c i="5" r="J36"/>
  <c i="1" r="AW59"/>
  <c i="4" r="F39"/>
  <c i="1" r="BD58"/>
  <c i="5" r="F36"/>
  <c i="1" r="BA59"/>
  <c i="5" r="F37"/>
  <c i="1" r="BB59"/>
  <c i="6" r="J36"/>
  <c i="1" r="AW60"/>
  <c i="4" r="F36"/>
  <c i="1" r="BA58"/>
  <c i="5" r="F38"/>
  <c i="1" r="BC59"/>
  <c i="4" r="F37"/>
  <c i="1" r="BB58"/>
  <c i="2" r="F36"/>
  <c i="1" r="BA56"/>
  <c i="6" r="F37"/>
  <c i="1" r="BB60"/>
  <c i="3" r="J36"/>
  <c i="1" r="AW57"/>
  <c i="9" r="F38"/>
  <c i="1" r="BC63"/>
  <c i="6" r="F39"/>
  <c i="1" r="BD60"/>
  <c i="10" r="F36"/>
  <c i="1" r="BA65"/>
  <c i="11" r="F37"/>
  <c i="1" r="BB66"/>
  <c i="8" r="J36"/>
  <c i="1" r="AW62"/>
  <c i="9" r="F37"/>
  <c i="1" r="BB63"/>
  <c i="3" r="F37"/>
  <c i="1" r="BB57"/>
  <c i="10" r="F38"/>
  <c i="1" r="BC65"/>
  <c i="8" r="F36"/>
  <c i="1" r="BA62"/>
  <c i="7" r="F37"/>
  <c i="1" r="BB61"/>
  <c i="3" r="F38"/>
  <c i="1" r="BC57"/>
  <c i="3" r="F36"/>
  <c i="1" r="BA57"/>
  <c r="AS54"/>
  <c i="6" r="F36"/>
  <c i="1" r="BA60"/>
  <c i="4" r="F38"/>
  <c i="1" r="BC58"/>
  <c i="7" r="F38"/>
  <c i="1" r="BC61"/>
  <c i="3" r="F39"/>
  <c i="1" r="BD57"/>
  <c i="5" r="F39"/>
  <c i="1" r="BD59"/>
  <c i="7" r="F39"/>
  <c i="1" r="BD61"/>
  <c i="10" r="J36"/>
  <c i="1" r="AW65"/>
  <c i="8" r="F39"/>
  <c i="1" r="BD62"/>
  <c i="7" r="F36"/>
  <c i="1" r="BA61"/>
  <c i="9" r="F36"/>
  <c i="1" r="BA63"/>
  <c i="2" r="F37"/>
  <c i="1" r="BB56"/>
  <c i="2" r="F38"/>
  <c i="1" r="BC56"/>
  <c i="6" r="F38"/>
  <c i="1" r="BC60"/>
  <c i="2" r="J36"/>
  <c i="1" r="AW56"/>
  <c i="2" r="F39"/>
  <c i="1" r="BD56"/>
  <c i="9" r="F39"/>
  <c i="1" r="BD63"/>
  <c i="11" r="F39"/>
  <c i="1" r="BD66"/>
  <c i="9" r="J36"/>
  <c i="1" r="AW63"/>
  <c i="4" r="J36"/>
  <c i="1" r="AW58"/>
  <c i="10" r="F39"/>
  <c i="1" r="BD65"/>
  <c i="8" r="F37"/>
  <c i="1" r="BB62"/>
  <c i="10" r="F37"/>
  <c i="1" r="BB65"/>
  <c i="11" r="F36"/>
  <c i="1" r="BA66"/>
  <c i="11" r="J36"/>
  <c i="1" r="AW66"/>
  <c i="11" r="F38"/>
  <c i="1" r="BC66"/>
  <c i="8" r="F38"/>
  <c i="1" r="BC62"/>
  <c i="7" r="J36"/>
  <c i="1" r="AW61"/>
  <c i="8" l="1" r="T305"/>
  <c i="5" r="BK287"/>
  <c r="J287"/>
  <c r="J71"/>
  <c i="9" r="T97"/>
  <c i="3" r="R96"/>
  <c r="T97"/>
  <c r="T96"/>
  <c i="8" r="P98"/>
  <c i="6" r="R349"/>
  <c r="R101"/>
  <c i="8" r="BK98"/>
  <c r="J98"/>
  <c r="J64"/>
  <c i="10" r="P96"/>
  <c r="P95"/>
  <c i="1" r="AU65"/>
  <c i="8" r="BK305"/>
  <c r="J305"/>
  <c r="J72"/>
  <c i="5" r="T287"/>
  <c r="T96"/>
  <c i="10" r="R96"/>
  <c i="5" r="P97"/>
  <c i="6" r="T349"/>
  <c i="11" r="P96"/>
  <c r="P95"/>
  <c i="1" r="AU66"/>
  <c i="7" r="BK97"/>
  <c r="J97"/>
  <c r="J64"/>
  <c i="9" r="P97"/>
  <c i="4" r="R305"/>
  <c i="7" r="P97"/>
  <c i="8" r="T98"/>
  <c r="T97"/>
  <c i="2" r="BK278"/>
  <c r="J278"/>
  <c r="J71"/>
  <c i="8" r="P305"/>
  <c i="11" r="R225"/>
  <c i="9" r="T287"/>
  <c i="11" r="BK96"/>
  <c r="J96"/>
  <c r="J64"/>
  <c i="7" r="T97"/>
  <c r="T96"/>
  <c i="2" r="P278"/>
  <c r="P96"/>
  <c i="1" r="AU56"/>
  <c i="4" r="R97"/>
  <c r="R96"/>
  <c i="3" r="P281"/>
  <c i="4" r="T97"/>
  <c r="T96"/>
  <c i="5" r="R97"/>
  <c r="R96"/>
  <c i="3" r="BK281"/>
  <c r="J281"/>
  <c r="J71"/>
  <c i="11" r="R95"/>
  <c i="7" r="P308"/>
  <c i="11" r="BK225"/>
  <c r="J225"/>
  <c r="J70"/>
  <c i="7" r="R308"/>
  <c r="R97"/>
  <c r="R96"/>
  <c i="5" r="P287"/>
  <c i="10" r="R229"/>
  <c i="6" r="T102"/>
  <c r="T101"/>
  <c i="4" r="BK305"/>
  <c r="J305"/>
  <c r="J71"/>
  <c i="2" r="R97"/>
  <c r="R96"/>
  <c i="3" r="P97"/>
  <c r="P96"/>
  <c i="1" r="AU57"/>
  <c i="6" r="P102"/>
  <c r="P101"/>
  <c i="1" r="AU60"/>
  <c i="9" r="P287"/>
  <c i="2" r="J279"/>
  <c r="J72"/>
  <c i="3" r="BK97"/>
  <c r="BK96"/>
  <c r="J96"/>
  <c r="J282"/>
  <c r="J72"/>
  <c i="4" r="BK97"/>
  <c r="J97"/>
  <c r="J64"/>
  <c i="6" r="J333"/>
  <c r="J74"/>
  <c i="2" r="BK97"/>
  <c r="J97"/>
  <c r="J64"/>
  <c i="5" r="BK97"/>
  <c r="J97"/>
  <c r="J64"/>
  <c i="6" r="BK349"/>
  <c r="J349"/>
  <c r="J76"/>
  <c i="7" r="J98"/>
  <c r="J65"/>
  <c i="9" r="BK97"/>
  <c r="J97"/>
  <c r="J64"/>
  <c i="6" r="J329"/>
  <c r="J72"/>
  <c i="7" r="BK308"/>
  <c r="J308"/>
  <c r="J71"/>
  <c i="8" r="J306"/>
  <c r="J73"/>
  <c i="10" r="BK229"/>
  <c r="J229"/>
  <c r="J70"/>
  <c i="11" r="J97"/>
  <c r="J65"/>
  <c i="5" r="J288"/>
  <c r="J72"/>
  <c i="8" r="J99"/>
  <c r="J65"/>
  <c i="11" r="J226"/>
  <c r="J71"/>
  <c i="9" r="BK287"/>
  <c r="J287"/>
  <c r="J71"/>
  <c i="10" r="BK96"/>
  <c r="BK95"/>
  <c r="J95"/>
  <c r="J63"/>
  <c i="4" r="J306"/>
  <c r="J72"/>
  <c i="6" r="BK102"/>
  <c r="J102"/>
  <c r="J64"/>
  <c i="1" r="BC55"/>
  <c i="8" r="J35"/>
  <c i="1" r="AV62"/>
  <c r="AT62"/>
  <c i="7" r="J35"/>
  <c i="1" r="AV61"/>
  <c r="AT61"/>
  <c i="6" r="F35"/>
  <c i="1" r="AZ60"/>
  <c i="9" r="F35"/>
  <c i="1" r="AZ63"/>
  <c r="BA64"/>
  <c r="AW64"/>
  <c i="4" r="J35"/>
  <c i="1" r="AV58"/>
  <c r="AT58"/>
  <c i="8" r="F35"/>
  <c i="1" r="AZ62"/>
  <c r="BD64"/>
  <c i="3" r="J32"/>
  <c i="1" r="AG57"/>
  <c i="3" r="J35"/>
  <c i="1" r="AV57"/>
  <c r="AT57"/>
  <c i="5" r="J35"/>
  <c i="1" r="AV59"/>
  <c r="AT59"/>
  <c i="2" r="F35"/>
  <c i="1" r="AZ56"/>
  <c i="7" r="F35"/>
  <c i="1" r="AZ61"/>
  <c r="BD55"/>
  <c r="BD54"/>
  <c r="W33"/>
  <c r="BB64"/>
  <c r="AX64"/>
  <c i="11" r="J35"/>
  <c i="1" r="AV66"/>
  <c r="AT66"/>
  <c i="4" r="F35"/>
  <c i="1" r="AZ58"/>
  <c i="9" r="J35"/>
  <c i="1" r="AV63"/>
  <c r="AT63"/>
  <c i="11" r="F35"/>
  <c i="1" r="AZ66"/>
  <c i="3" r="F35"/>
  <c i="1" r="AZ57"/>
  <c i="5" r="F35"/>
  <c i="1" r="AZ59"/>
  <c i="10" r="F35"/>
  <c i="1" r="AZ65"/>
  <c r="BA55"/>
  <c r="BA54"/>
  <c r="AW54"/>
  <c r="AK30"/>
  <c r="BB55"/>
  <c r="BB54"/>
  <c r="W31"/>
  <c i="10" r="J35"/>
  <c i="1" r="AV65"/>
  <c r="AT65"/>
  <c r="BC64"/>
  <c r="AY64"/>
  <c i="2" r="J35"/>
  <c i="1" r="AV56"/>
  <c r="AT56"/>
  <c i="6" r="J35"/>
  <c i="1" r="AV60"/>
  <c r="AT60"/>
  <c i="7" l="1" r="P96"/>
  <c i="1" r="AU61"/>
  <c i="5" r="P96"/>
  <c i="1" r="AU59"/>
  <c i="9" r="P96"/>
  <c i="1" r="AU63"/>
  <c i="8" r="P97"/>
  <c i="1" r="AU62"/>
  <c i="10" r="R95"/>
  <c i="9" r="T96"/>
  <c i="3" r="J41"/>
  <c i="4" r="BK96"/>
  <c r="J96"/>
  <c r="J63"/>
  <c i="9" r="BK96"/>
  <c r="J96"/>
  <c r="J63"/>
  <c i="7" r="BK96"/>
  <c r="J96"/>
  <c r="J63"/>
  <c i="8" r="BK97"/>
  <c r="J97"/>
  <c r="J63"/>
  <c i="3" r="J63"/>
  <c r="J97"/>
  <c r="J64"/>
  <c i="2" r="BK96"/>
  <c r="J96"/>
  <c r="J63"/>
  <c i="10" r="J96"/>
  <c r="J64"/>
  <c i="5" r="BK96"/>
  <c r="J96"/>
  <c i="11" r="BK95"/>
  <c r="J95"/>
  <c r="J63"/>
  <c i="6" r="BK101"/>
  <c r="J101"/>
  <c r="J63"/>
  <c i="1" r="AN57"/>
  <c r="BC54"/>
  <c r="W32"/>
  <c r="AY55"/>
  <c r="AX55"/>
  <c i="10" r="J32"/>
  <c i="1" r="AG65"/>
  <c r="AN65"/>
  <c r="AX54"/>
  <c r="AW55"/>
  <c r="AZ64"/>
  <c r="AV64"/>
  <c r="AT64"/>
  <c r="AZ55"/>
  <c r="AV55"/>
  <c r="AU64"/>
  <c i="5" r="J32"/>
  <c i="1" r="AG59"/>
  <c r="AN59"/>
  <c r="W30"/>
  <c i="5" l="1" r="J63"/>
  <c i="10" r="J41"/>
  <c i="5" r="J41"/>
  <c i="1" r="AY54"/>
  <c r="AZ54"/>
  <c r="AV54"/>
  <c r="AK29"/>
  <c i="4" r="J32"/>
  <c i="1" r="AG58"/>
  <c r="AN58"/>
  <c i="8" r="J32"/>
  <c i="1" r="AG62"/>
  <c r="AN62"/>
  <c i="9" r="J32"/>
  <c i="1" r="AG63"/>
  <c r="AN63"/>
  <c i="6" r="J32"/>
  <c i="1" r="AG60"/>
  <c r="AN60"/>
  <c i="2" r="J32"/>
  <c i="1" r="AG56"/>
  <c r="AN56"/>
  <c r="AT55"/>
  <c r="AU55"/>
  <c r="AU54"/>
  <c i="7" r="J32"/>
  <c i="1" r="AG61"/>
  <c r="AN61"/>
  <c i="11" r="J32"/>
  <c i="1" r="AG66"/>
  <c r="AN66"/>
  <c i="9" l="1" r="J41"/>
  <c i="11" r="J41"/>
  <c i="4" r="J41"/>
  <c i="8" r="J41"/>
  <c i="2" r="J41"/>
  <c i="7" r="J41"/>
  <c i="6" r="J41"/>
  <c i="1" r="AG55"/>
  <c r="AT54"/>
  <c r="AG64"/>
  <c r="AN64"/>
  <c r="W29"/>
  <c l="1" r="AN55"/>
  <c r="AG54"/>
  <c r="AN54"/>
  <c l="1"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<sst xmlns="http://schemas.openxmlformats.org/spreadsheetml/2006/main">
  <si>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</si>
  <si>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</si>
  <si>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</si>
  <si>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</si>
  <si>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</si>
  <si>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{2326a69b-58db-44aa-b634-496eeb71cbce}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</si>
  <si>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</si>
  <si>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</si>
  <si>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</si>
  <si>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</si>
  <si>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</si>
  <si>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</si>
  <si>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</si>
  <si>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</si>
  <si>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25-09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</si>
  <si>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</si>
  <si>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</si>
  <si>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Polopodzemní kontejnery Kamenná - V. etapa</t>
  </si>
  <si>
    <t>KSO:</t>
  </si>
  <si>
    <t/>
  </si>
  <si>
    <t>CC-CZ:</t>
  </si>
  <si>
    <t>Místo:</t>
  </si>
  <si>
    <t>Chomutov</t>
  </si>
  <si>
    <t>Datum:</t>
  </si>
  <si>
    <t>20. 10. 2025</t>
  </si>
  <si>
    <t>Zadavatel:</t>
  </si>
  <si>
    <t>IČ:</t>
  </si>
  <si>
    <t>Statutární město Chomutov</t>
  </si>
  <si>
    <t>DIČ:</t>
  </si>
  <si>
    <t>Účastník:</t>
  </si>
  <si>
    <t>Vyplň údaj</t>
  </si>
  <si>
    <t>Projektant:</t>
  </si>
  <si>
    <t>KAP Atelier s.r.o.</t>
  </si>
  <si>
    <t>True</t>
  </si>
  <si>
    <t>Zpracovatel:</t>
  </si>
  <si>
    <t>NOKU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</si>
  <si>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</si>
  <si>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</si>
  <si>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</si>
  <si>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</si>
  <si>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</si>
  <si>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</si>
  <si>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</si>
  <si>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</si>
  <si>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</si>
  <si>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</si>
  <si>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</si>
  <si>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</si>
  <si>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</si>
  <si>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</si>
  <si>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</si>
  <si>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</si>
  <si>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</si>
  <si>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</si>
  <si>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</si>
  <si>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</si>
  <si>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</si>
  <si>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</si>
  <si>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</si>
  <si>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</si>
  <si>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</si>
  <si>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</si>
  <si>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</si>
  <si>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</si>
  <si>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</si>
  <si>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</si>
  <si>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</si>
  <si>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</si>
  <si>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</si>
  <si>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</si>
  <si>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</si>
  <si>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</si>
  <si>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</si>
  <si>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</si>
  <si>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</si>
  <si>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</si>
  <si>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</t>
  </si>
  <si>
    <t>Polopodzemní kontejnery</t>
  </si>
  <si>
    <t>STA</t>
  </si>
  <si>
    <t>1</t>
  </si>
  <si>
    <t>{cf1258f0-a690-41bb-b730-49b65d64b3ad}</t>
  </si>
  <si>
    <t>2</t>
  </si>
  <si>
    <t>/</t>
  </si>
  <si>
    <t>SO 1.1</t>
  </si>
  <si>
    <t>Lokalita 1</t>
  </si>
  <si>
    <t>Soupis</t>
  </si>
  <si>
    <t>{701b7d3e-14eb-4d89-aa92-00aa12f77650}</t>
  </si>
  <si>
    <t>SO 1.2</t>
  </si>
  <si>
    <t>Lokalita 2</t>
  </si>
  <si>
    <t>{dbc59290-71ce-43b7-b7f4-3c4c3d103709}</t>
  </si>
  <si>
    <t>SO 1.3</t>
  </si>
  <si>
    <t>Lokalita 4</t>
  </si>
  <si>
    <t>{62f6b733-8211-43a7-94f8-8b7a9b8a7e42}</t>
  </si>
  <si>
    <t>SO 1.4</t>
  </si>
  <si>
    <t>Lokalita 5</t>
  </si>
  <si>
    <t>{cbf83e90-888c-4157-b985-f31b6352fbed}</t>
  </si>
  <si>
    <t>SO 1.5</t>
  </si>
  <si>
    <t>Lokalita 6</t>
  </si>
  <si>
    <t>{40a3bd6b-1015-47f7-8766-280544285698}</t>
  </si>
  <si>
    <t>SO 1.6</t>
  </si>
  <si>
    <t>Lokalita 7</t>
  </si>
  <si>
    <t>{7170163c-e654-4f2b-a157-0ba08cfa7ba8}</t>
  </si>
  <si>
    <t>SO 1.7</t>
  </si>
  <si>
    <t>Lokalita 8</t>
  </si>
  <si>
    <t>{552dc653-a385-457c-b1d4-ce51b1dd3db8}</t>
  </si>
  <si>
    <t>SO 1.8</t>
  </si>
  <si>
    <t>Lokalita 9</t>
  </si>
  <si>
    <t>{4f1b9036-37ca-4b90-964e-96df82d827d6}</t>
  </si>
  <si>
    <t>SO 2</t>
  </si>
  <si>
    <t>Parkovací plochy</t>
  </si>
  <si>
    <t>{b406f40e-a03d-4eab-8efe-9a7ed00c99c8}</t>
  </si>
  <si>
    <t>SO 2.A</t>
  </si>
  <si>
    <t>Parkování A</t>
  </si>
  <si>
    <t>{c90cf22d-c3b9-4c4f-bd5f-70f6ec2846b8}</t>
  </si>
  <si>
    <t>SO 2.B</t>
  </si>
  <si>
    <t>Parkování B</t>
  </si>
  <si>
    <t>{0ca6e879-9dd4-41b3-b9ba-e8ba993bedfa}</t>
  </si>
  <si>
    <t>KRYCÍ LIST SOUPISU PRACÍ</t>
  </si>
  <si>
    <t>Objekt:</t>
  </si>
  <si>
    <t>SO 1 - Polopodzemní kontejnery</t>
  </si>
  <si>
    <t>Soupis:</t>
  </si>
  <si>
    <t>SO 1.1 - Lokalita 1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</si>
  <si>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</si>
  <si>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</si>
  <si>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</si>
  <si>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</si>
  <si>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</si>
  <si>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</si>
  <si>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</si>
  <si>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</si>
  <si>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</si>
  <si>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</si>
  <si>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</si>
  <si>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</si>
  <si>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</si>
  <si>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</si>
  <si>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</si>
  <si>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</si>
  <si>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</si>
  <si>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</si>
  <si>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</si>
  <si>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</si>
  <si>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</si>
  <si>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</si>
  <si>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</si>
  <si>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</si>
  <si>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</si>
  <si>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</si>
  <si>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</si>
  <si>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</si>
  <si>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</si>
  <si>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</si>
  <si>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</si>
  <si>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</si>
  <si>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</si>
  <si>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113107122</t>
  </si>
  <si>
    <t>Odstranění podkladů nebo krytů ručně s přemístěním hmot na skládku na vzdálenost do 3 m nebo s naložením na dopravní prostředek z kameniva hrubého drceného, o tl. vrstvy přes 100 do 200 mm</t>
  </si>
  <si>
    <t>m2</t>
  </si>
  <si>
    <t>CS ÚRS 2025 02</t>
  </si>
  <si>
    <t>4</t>
  </si>
  <si>
    <t>150536950</t>
  </si>
  <si>
    <t>Online PSC</t>
  </si>
  <si>
    <t>https://podminky.urs.cz/item/CS_URS_2025_02/113107122</t>
  </si>
  <si>
    <t>VV</t>
  </si>
  <si>
    <t>demolice stávající betonové plochy</t>
  </si>
  <si>
    <t>32,7</t>
  </si>
  <si>
    <t>113107137</t>
  </si>
  <si>
    <t>Odstranění podkladů nebo krytů ručně s přemístěním hmot na skládku na vzdálenost do 3 m nebo s naložením na dopravní prostředek z betonu vyztuženého sítěmi, o tl. vrstvy přes 150 do 300 mm</t>
  </si>
  <si>
    <t>1682458875</t>
  </si>
  <si>
    <t>https://podminky.urs.cz/item/CS_URS_2025_02/113107137</t>
  </si>
  <si>
    <t>3</t>
  </si>
  <si>
    <t>113107143</t>
  </si>
  <si>
    <t>Odstranění podkladů nebo krytů ručně s přemístěním hmot na skládku na vzdálenost do 3 m nebo s naložením na dopravní prostředek živičných, o tl. vrstvy přes 100 do 150 mm</t>
  </si>
  <si>
    <t>785842723</t>
  </si>
  <si>
    <t>https://podminky.urs.cz/item/CS_URS_2025_02/113107143</t>
  </si>
  <si>
    <t>Bourání asfaltové komunikace</t>
  </si>
  <si>
    <t>11,6*0,5</t>
  </si>
  <si>
    <t>113202111</t>
  </si>
  <si>
    <t>Vytrhání obrub s vybouráním lože, s přemístěním hmot na skládku na vzdálenost do 3 m nebo s naložením na dopravní prostředek z krajníků nebo obrubníků stojatých</t>
  </si>
  <si>
    <t>m</t>
  </si>
  <si>
    <t>-1324044964</t>
  </si>
  <si>
    <t>https://podminky.urs.cz/item/CS_URS_2025_02/113202111</t>
  </si>
  <si>
    <t>2,6+11,4+11,6+4</t>
  </si>
  <si>
    <t>5</t>
  </si>
  <si>
    <t>122251101</t>
  </si>
  <si>
    <t>Odkopávky a prokopávky nezapažené strojně v hornině třídy těžitelnosti I skupiny 3 do 20 m3</t>
  </si>
  <si>
    <t>m3</t>
  </si>
  <si>
    <t>1243240017</t>
  </si>
  <si>
    <t>https://podminky.urs.cz/item/CS_URS_2025_02/122251101</t>
  </si>
  <si>
    <t>Konstrukce B</t>
  </si>
  <si>
    <t>21,4*0,2</t>
  </si>
  <si>
    <t>výměna podloží</t>
  </si>
  <si>
    <t>Konstrukce A + B + kontejnery</t>
  </si>
  <si>
    <t>(21,4+11,3)*0,5</t>
  </si>
  <si>
    <t>Součet</t>
  </si>
  <si>
    <t>6</t>
  </si>
  <si>
    <t>131251100</t>
  </si>
  <si>
    <t>Hloubení nezapažených jam a zářezů strojně s urovnáním dna do předepsaného profilu a spádu v hornině třídy těžitelnosti I skupiny 3 do 20 m3</t>
  </si>
  <si>
    <t>-2090537556</t>
  </si>
  <si>
    <t>https://podminky.urs.cz/item/CS_URS_2025_02/131251100</t>
  </si>
  <si>
    <t>výkop pro osazení kontejneru</t>
  </si>
  <si>
    <t>10,4*2,2*1,75</t>
  </si>
  <si>
    <t>7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</si>
  <si>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</si>
  <si>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</si>
  <si>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453571983</t>
  </si>
  <si>
    <t>https://podminky.urs.cz/item/CS_URS_2025_02/162751117</t>
  </si>
  <si>
    <t>20,63+40,04</t>
  </si>
  <si>
    <t>8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</si>
  <si>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</si>
  <si>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</si>
  <si>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1039337623</t>
  </si>
  <si>
    <t>https://podminky.urs.cz/item/CS_URS_2025_02/162751119</t>
  </si>
  <si>
    <t>60,67*5</t>
  </si>
  <si>
    <t>9</t>
  </si>
  <si>
    <t>167151101</t>
  </si>
  <si>
    <t>Nakládání, skládání a překládání neulehlého výkopku nebo sypaniny strojně nakládání, množství do 100 m3, z horniny třídy těžitelnosti I, skupiny 1 až 3</t>
  </si>
  <si>
    <t>-2025472277</t>
  </si>
  <si>
    <t>https://podminky.urs.cz/item/CS_URS_2025_02/167151101</t>
  </si>
  <si>
    <t>10</t>
  </si>
  <si>
    <t>171151112</t>
  </si>
  <si>
    <t>Uložení sypanin do násypů strojně s rozprostřením sypaniny ve vrstvách a s hrubým urovnáním zhutněných z hornin nesoudržných kamenitých</t>
  </si>
  <si>
    <t>-614463152</t>
  </si>
  <si>
    <t>https://podminky.urs.cz/item/CS_URS_2025_02/171151112</t>
  </si>
  <si>
    <t>21,4*0,5</t>
  </si>
  <si>
    <t>Kontejnery</t>
  </si>
  <si>
    <t>11,3*0,5</t>
  </si>
  <si>
    <t>11</t>
  </si>
  <si>
    <t>M</t>
  </si>
  <si>
    <t>58344197</t>
  </si>
  <si>
    <t>štěrkodrť frakce 0/63</t>
  </si>
  <si>
    <t>t</t>
  </si>
  <si>
    <t>-1041479761</t>
  </si>
  <si>
    <t>16,35*2</t>
  </si>
  <si>
    <t>171201231</t>
  </si>
  <si>
    <t>Poplatek za uložení stavebního odpadu na recyklační skládce (skládkovné) zeminy a kamení zatříděného do Katalogu odpadů pod kódem 17 05 04</t>
  </si>
  <si>
    <t>-1706917555</t>
  </si>
  <si>
    <t>https://podminky.urs.cz/item/CS_URS_2025_02/171201231</t>
  </si>
  <si>
    <t>60,67*1,8</t>
  </si>
  <si>
    <t>13</t>
  </si>
  <si>
    <t>171251201</t>
  </si>
  <si>
    <t>Uložení sypaniny na skládky nebo meziskládky bez hutnění s upravením uložené sypaniny do předepsaného tvaru</t>
  </si>
  <si>
    <t>-1198769983</t>
  </si>
  <si>
    <t>https://podminky.urs.cz/item/CS_URS_2025_02/171251201</t>
  </si>
  <si>
    <t>60,67</t>
  </si>
  <si>
    <t>14</t>
  </si>
  <si>
    <t>174111101</t>
  </si>
  <si>
    <t>Zásyp sypaninou z jakékoliv horniny ručně s uložením výkopku ve vrstvách se zhutněním jam, šachet, rýh nebo kolem objektů v těchto vykopávkách</t>
  </si>
  <si>
    <t>2011093780</t>
  </si>
  <si>
    <t>https://podminky.urs.cz/item/CS_URS_2025_02/174111101</t>
  </si>
  <si>
    <t>zásyp štěrkopísku okolo kontejneru</t>
  </si>
  <si>
    <t>40,04</t>
  </si>
  <si>
    <t>-10,4*2,2*0,15</t>
  </si>
  <si>
    <t>-9,9*1,7*1,6</t>
  </si>
  <si>
    <t>15</t>
  </si>
  <si>
    <t>58337308</t>
  </si>
  <si>
    <t>štěrkopísek frakce 0/2</t>
  </si>
  <si>
    <t>333741600</t>
  </si>
  <si>
    <t>9,68*2</t>
  </si>
  <si>
    <t>16</t>
  </si>
  <si>
    <t>181411131</t>
  </si>
  <si>
    <t>Založení trávníku na půdě předem připravené plochy do 1000 m2 výsevem včetně utažení parkového v rovině nebo na svahu do 1:5</t>
  </si>
  <si>
    <t>-2059602400</t>
  </si>
  <si>
    <t>https://podminky.urs.cz/item/CS_URS_2025_02/181411131</t>
  </si>
  <si>
    <t>32</t>
  </si>
  <si>
    <t>17</t>
  </si>
  <si>
    <t>00572410</t>
  </si>
  <si>
    <t>osivo směs travní parková</t>
  </si>
  <si>
    <t>kg</t>
  </si>
  <si>
    <t>1946249405</t>
  </si>
  <si>
    <t>32*0,02 'Přepočtené koeficientem množství</t>
  </si>
  <si>
    <t>18</t>
  </si>
  <si>
    <t>181951112</t>
  </si>
  <si>
    <t>Úprava pláně vyrovnáním výškových rozdílů strojně v hornině třídy těžitelnosti I, skupiny 1 až 3 se zhutněním</t>
  </si>
  <si>
    <t>214320178</t>
  </si>
  <si>
    <t>https://podminky.urs.cz/item/CS_URS_2025_02/181951112</t>
  </si>
  <si>
    <t>21,4</t>
  </si>
  <si>
    <t>11,3</t>
  </si>
  <si>
    <t>19</t>
  </si>
  <si>
    <t>182303111</t>
  </si>
  <si>
    <t>Doplnění zeminy nebo substrátu na travnatých plochách tloušťky do 50 mm v rovině nebo na svahu do 1:5</t>
  </si>
  <si>
    <t>446021379</t>
  </si>
  <si>
    <t>https://podminky.urs.cz/item/CS_URS_2025_02/182303111</t>
  </si>
  <si>
    <t>tl.150mm (50mm x 3)</t>
  </si>
  <si>
    <t>32*3</t>
  </si>
  <si>
    <t>20</t>
  </si>
  <si>
    <t>10364101</t>
  </si>
  <si>
    <t>zemina pro terénní úpravy - ornice</t>
  </si>
  <si>
    <t>-1743608369</t>
  </si>
  <si>
    <t>32*0,15*1,6</t>
  </si>
  <si>
    <t>Zakládání</t>
  </si>
  <si>
    <t>271542211</t>
  </si>
  <si>
    <t>Podsyp pod základové konstrukce se zhutněním a urovnáním povrchu ze štěrkodrtě netříděné</t>
  </si>
  <si>
    <t>-696091629</t>
  </si>
  <si>
    <t>https://podminky.urs.cz/item/CS_URS_2025_02/271542211</t>
  </si>
  <si>
    <t>10,4*2,2*0,05</t>
  </si>
  <si>
    <t>22</t>
  </si>
  <si>
    <t>273321411</t>
  </si>
  <si>
    <t>Základy z betonu železového (bez výztuže) desky z betonu bez zvláštních nároků na prostředí tř. C 20/25</t>
  </si>
  <si>
    <t>-1000132549</t>
  </si>
  <si>
    <t>https://podminky.urs.cz/item/CS_URS_2025_02/273321411</t>
  </si>
  <si>
    <t>10,4*2,2*0,15</t>
  </si>
  <si>
    <t>23</t>
  </si>
  <si>
    <t>273362021</t>
  </si>
  <si>
    <t>Výztuž základů desek ze svařovaných sítí z drátů typu KARI</t>
  </si>
  <si>
    <t>1059878421</t>
  </si>
  <si>
    <t>https://podminky.urs.cz/item/CS_URS_2025_02/273362021</t>
  </si>
  <si>
    <t>10,4*2,2*0,00444*1,2</t>
  </si>
  <si>
    <t>Komunikace pozemní</t>
  </si>
  <si>
    <t>24</t>
  </si>
  <si>
    <t>564871011</t>
  </si>
  <si>
    <t>Podklad ze štěrkodrti ŠD s rozprostřením a zhutněním plochy jednotlivě do 100 m2, po zhutnění tl. 250 mm</t>
  </si>
  <si>
    <t>1312128780</t>
  </si>
  <si>
    <t>https://podminky.urs.cz/item/CS_URS_2025_02/564871011</t>
  </si>
  <si>
    <t>25</t>
  </si>
  <si>
    <t>565145101</t>
  </si>
  <si>
    <t>Asfaltový beton vrstva podkladní ACP 16 z nemodifikovaného asfaltu s rozprostřením a zhutněním ACP 16 S v pruhu šířky do 1,5 m, po zhutnění tl. 60 mm</t>
  </si>
  <si>
    <t>-1185885846</t>
  </si>
  <si>
    <t>https://podminky.urs.cz/item/CS_URS_2025_02/565145101</t>
  </si>
  <si>
    <t>Obnova živice</t>
  </si>
  <si>
    <t>5,8</t>
  </si>
  <si>
    <t>26</t>
  </si>
  <si>
    <t>573211108</t>
  </si>
  <si>
    <t>Postřik spojovací PS bez posypu kamenivem z asfaltu silničního, v množství 0,40 kg/m2</t>
  </si>
  <si>
    <t>-2041335718</t>
  </si>
  <si>
    <t>https://podminky.urs.cz/item/CS_URS_2025_02/573211108</t>
  </si>
  <si>
    <t>27</t>
  </si>
  <si>
    <t>577134031</t>
  </si>
  <si>
    <t>Asfaltový beton vrstva obrusná ACO 11 z modifikovaného asfaltu s rozprostřením a se zhutněním ACO 11+ v pruhu šířky do 1,5 m, po zhutnění tl. 40 mm</t>
  </si>
  <si>
    <t>-816815237</t>
  </si>
  <si>
    <t>https://podminky.urs.cz/item/CS_URS_2025_02/577134031</t>
  </si>
  <si>
    <t>28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</si>
  <si>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</si>
  <si>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</si>
  <si>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240628592</t>
  </si>
  <si>
    <t>https://podminky.urs.cz/item/CS_URS_2025_02/596211110</t>
  </si>
  <si>
    <t>29</t>
  </si>
  <si>
    <t>59245018</t>
  </si>
  <si>
    <t>dlažba skladebná betonová 200x100mm tl 60mm přírodní</t>
  </si>
  <si>
    <t>948401735</t>
  </si>
  <si>
    <t>21,4*1,03 'Přepočtené koeficientem množství</t>
  </si>
  <si>
    <t>Ostatní konstrukce a práce, bourání</t>
  </si>
  <si>
    <t>30</t>
  </si>
  <si>
    <t>915211116</t>
  </si>
  <si>
    <t>Vodorovné dopravní značení stříkaným plastem dělící čára šířky 125 mm souvislá žlutá retroreflexní</t>
  </si>
  <si>
    <t>-612785566</t>
  </si>
  <si>
    <t>https://podminky.urs.cz/item/CS_URS_2025_02/915211116</t>
  </si>
  <si>
    <t>31</t>
  </si>
  <si>
    <t>915611111</t>
  </si>
  <si>
    <t>Předznačení pro vodorovné značení stříkané barvou nebo prováděné z nátěrových hmot liniové dělicí čáry, vodicí proužky</t>
  </si>
  <si>
    <t>-663067552</t>
  </si>
  <si>
    <t>https://podminky.urs.cz/item/CS_URS_2025_02/915611111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</si>
  <si>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</si>
  <si>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</si>
  <si>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-1324333207</t>
  </si>
  <si>
    <t>https://podminky.urs.cz/item/CS_URS_2025_02/916131213</t>
  </si>
  <si>
    <t>BO 15/15</t>
  </si>
  <si>
    <t>11,5</t>
  </si>
  <si>
    <t>BO 15/15-25</t>
  </si>
  <si>
    <t>33</t>
  </si>
  <si>
    <t>59217029</t>
  </si>
  <si>
    <t>obrubník silniční betonový nájezdový 1000x150x150mm</t>
  </si>
  <si>
    <t>1830084666</t>
  </si>
  <si>
    <t>11,5*1,02 'Přepočtené koeficientem množství</t>
  </si>
  <si>
    <t>34</t>
  </si>
  <si>
    <t>59217030</t>
  </si>
  <si>
    <t>obrubník silniční betonový přechodový 1000x150x150-250mm</t>
  </si>
  <si>
    <t>1854938512</t>
  </si>
  <si>
    <t>1*1,05 'Přepočtené koeficientem množství</t>
  </si>
  <si>
    <t>35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</si>
  <si>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</si>
  <si>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</si>
  <si>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938961933</t>
  </si>
  <si>
    <t>https://podminky.urs.cz/item/CS_URS_2025_02/916231213</t>
  </si>
  <si>
    <t>BO 8/15</t>
  </si>
  <si>
    <t>11,4+2,6+4</t>
  </si>
  <si>
    <t>36</t>
  </si>
  <si>
    <t>59217016</t>
  </si>
  <si>
    <t>obrubník betonový chodníkový 1000x80x250mm</t>
  </si>
  <si>
    <t>783598136</t>
  </si>
  <si>
    <t>18*1,02 'Přepočtené koeficientem množství</t>
  </si>
  <si>
    <t>37</t>
  </si>
  <si>
    <t>919122122</t>
  </si>
  <si>
    <t>Utěsnění dilatačních spár zálivkou za tepla v cementobetonovém nebo živičném krytu včetně adhezního nátěru s těsnicím profilem pod zálivkou, pro komůrky šířky 15 mm, hloubky 30 mm</t>
  </si>
  <si>
    <t>-815912940</t>
  </si>
  <si>
    <t>https://podminky.urs.cz/item/CS_URS_2025_02/919122122</t>
  </si>
  <si>
    <t>38</t>
  </si>
  <si>
    <t>919726122</t>
  </si>
  <si>
    <t>Geotextilie netkaná pro ochranu, separaci nebo filtraci měrná hmotnost přes 200 do 300 g/m2</t>
  </si>
  <si>
    <t>1804402266</t>
  </si>
  <si>
    <t>https://podminky.urs.cz/item/CS_URS_2025_02/919726122</t>
  </si>
  <si>
    <t>39</t>
  </si>
  <si>
    <t>919735113</t>
  </si>
  <si>
    <t>Řezání stávajícího živičného krytu nebo podkladu hloubky přes 100 do 150 mm</t>
  </si>
  <si>
    <t>1501049277</t>
  </si>
  <si>
    <t>https://podminky.urs.cz/item/CS_URS_2025_02/919735113</t>
  </si>
  <si>
    <t>12,6</t>
  </si>
  <si>
    <t>40</t>
  </si>
  <si>
    <t>R4348476</t>
  </si>
  <si>
    <t>Montáž polopodzemních kontejnerů na připravenou betonovou desku, montáž bude provedena odbornou firmou</t>
  </si>
  <si>
    <t>kpl</t>
  </si>
  <si>
    <t>-478503182</t>
  </si>
  <si>
    <t>montáž pomocí jeřábu</t>
  </si>
  <si>
    <t>6 ks x 5 m3</t>
  </si>
  <si>
    <t>41</t>
  </si>
  <si>
    <t>M34354</t>
  </si>
  <si>
    <t>Polopodzemní kontejner na komunální odpad 5 m3, např. MolokDomino 1/1 nebo ekvivalentní</t>
  </si>
  <si>
    <t>kus</t>
  </si>
  <si>
    <t>566067666</t>
  </si>
  <si>
    <t>P</t>
  </si>
  <si>
    <t>Poznámka k položce:_x000d_
DODÁ OBJEDNATEL</t>
  </si>
  <si>
    <t>42</t>
  </si>
  <si>
    <t>M34355</t>
  </si>
  <si>
    <t>Polopodzemní kontejner na plastový odpad 5 m3, např. MolokDomino 1/1 nebo ekvivalentní</t>
  </si>
  <si>
    <t>996308218</t>
  </si>
  <si>
    <t>43</t>
  </si>
  <si>
    <t>M34357</t>
  </si>
  <si>
    <t>Polopodzemní kontejner na papírový odpad 5 m3, např. MolokDomino 1/1 nebo ekvivalentní</t>
  </si>
  <si>
    <t>429009827</t>
  </si>
  <si>
    <t>44</t>
  </si>
  <si>
    <t>M34358</t>
  </si>
  <si>
    <t xml:space="preserve">Polopodzemní kontejner  půlený na skleněný odpad a BIO odpad 5 m3, např. MolokDomino ½ nebo ekvivalentní</t>
  </si>
  <si>
    <t>1996643627</t>
  </si>
  <si>
    <t>45</t>
  </si>
  <si>
    <t>R4348477</t>
  </si>
  <si>
    <t>Doprava polopodzemních kontejnerů na stavbu, doprava bude provedena odbornou firmou</t>
  </si>
  <si>
    <t>-964069151</t>
  </si>
  <si>
    <t>997</t>
  </si>
  <si>
    <t>Přesun sutě</t>
  </si>
  <si>
    <t>46</t>
  </si>
  <si>
    <t>997221571</t>
  </si>
  <si>
    <t>Vodorovná doprava vybouraných hmot bez naložení, ale se složením a s hrubým urovnáním na vzdálenost do 1 km</t>
  </si>
  <si>
    <t>1905519689</t>
  </si>
  <si>
    <t>https://podminky.urs.cz/item/CS_URS_2025_02/997221571</t>
  </si>
  <si>
    <t>47</t>
  </si>
  <si>
    <t>997221579</t>
  </si>
  <si>
    <t>Vodorovná doprava vybouraných hmot bez naložení, ale se složením a s hrubým urovnáním na vzdálenost Příplatek k ceně za každý další započatý 1 km přes 1 km</t>
  </si>
  <si>
    <t>-737657356</t>
  </si>
  <si>
    <t>https://podminky.urs.cz/item/CS_URS_2025_02/997221579</t>
  </si>
  <si>
    <t>37,985*14</t>
  </si>
  <si>
    <t>48</t>
  </si>
  <si>
    <t>997221612</t>
  </si>
  <si>
    <t>Nakládání na dopravní prostředky pro vodorovnou dopravu vybouraných hmot</t>
  </si>
  <si>
    <t>587682280</t>
  </si>
  <si>
    <t>https://podminky.urs.cz/item/CS_URS_2025_02/997221612</t>
  </si>
  <si>
    <t>49</t>
  </si>
  <si>
    <t>997221861</t>
  </si>
  <si>
    <t>Poplatek za uložení stavebního odpadu na recyklační skládce (skládkovné) z prostého betonu zatříděného do Katalogu odpadů pod kódem 17 01 01</t>
  </si>
  <si>
    <t>1979381460</t>
  </si>
  <si>
    <t>https://podminky.urs.cz/item/CS_URS_2025_02/997221861</t>
  </si>
  <si>
    <t>6,068</t>
  </si>
  <si>
    <t>50</t>
  </si>
  <si>
    <t>997221862</t>
  </si>
  <si>
    <t>Poplatek za uložení stavebního odpadu na recyklační skládce (skládkovné) z armovaného betonu zatříděného do Katalogu odpadů pod kódem 17 01 01</t>
  </si>
  <si>
    <t>-537616389</t>
  </si>
  <si>
    <t>https://podminky.urs.cz/item/CS_URS_2025_02/997221862</t>
  </si>
  <si>
    <t>51</t>
  </si>
  <si>
    <t>997221873</t>
  </si>
  <si>
    <t>1442005788</t>
  </si>
  <si>
    <t>https://podminky.urs.cz/item/CS_URS_2025_02/997221873</t>
  </si>
  <si>
    <t>9,483</t>
  </si>
  <si>
    <t>52</t>
  </si>
  <si>
    <t>997221875</t>
  </si>
  <si>
    <t>Poplatek za uložení stavebního odpadu na recyklační skládce (skládkovné) asfaltového bez obsahu dehtu zatříděného do Katalogu odpadů pod kódem 17 03 02</t>
  </si>
  <si>
    <t>-422928080</t>
  </si>
  <si>
    <t>https://podminky.urs.cz/item/CS_URS_2025_02/997221875</t>
  </si>
  <si>
    <t>1,833</t>
  </si>
  <si>
    <t>998</t>
  </si>
  <si>
    <t>Přesun hmot</t>
  </si>
  <si>
    <t>53</t>
  </si>
  <si>
    <t>998223011</t>
  </si>
  <si>
    <t>Přesun hmot pro pozemní komunikace s krytem dlážděným dopravní vzdálenost do 200 m jakékoliv délky objektu</t>
  </si>
  <si>
    <t>-1402961165</t>
  </si>
  <si>
    <t>https://podminky.urs.cz/item/CS_URS_2025_02/998223011</t>
  </si>
  <si>
    <t>VRN</t>
  </si>
  <si>
    <t>Vedlejší rozpočtové náklady</t>
  </si>
  <si>
    <t>VRN1</t>
  </si>
  <si>
    <t>Průzkumné, geodetické a projektové práce</t>
  </si>
  <si>
    <t>54</t>
  </si>
  <si>
    <t>012103000</t>
  </si>
  <si>
    <t>Geodetické práce před výstavbou</t>
  </si>
  <si>
    <t>nh</t>
  </si>
  <si>
    <t>1024</t>
  </si>
  <si>
    <t>302887223</t>
  </si>
  <si>
    <t>HZS Geodet</t>
  </si>
  <si>
    <t>55</t>
  </si>
  <si>
    <t>012203000</t>
  </si>
  <si>
    <t>Geodetické práce při provádění stavby</t>
  </si>
  <si>
    <t>2128351380</t>
  </si>
  <si>
    <t>56</t>
  </si>
  <si>
    <t>013254000</t>
  </si>
  <si>
    <t>Dokumentace skutečného provedení stavby - 3x paré</t>
  </si>
  <si>
    <t>-514159795</t>
  </si>
  <si>
    <t>HZS technik odborný</t>
  </si>
  <si>
    <t>VRN3</t>
  </si>
  <si>
    <t>Zařízení staveniště</t>
  </si>
  <si>
    <t>57</t>
  </si>
  <si>
    <t>032903000</t>
  </si>
  <si>
    <t>Náklady na provoz a údržbu vybavení staveniště</t>
  </si>
  <si>
    <t>-1806845694</t>
  </si>
  <si>
    <t>58</t>
  </si>
  <si>
    <t>034103000</t>
  </si>
  <si>
    <t>Oplocení staveniště</t>
  </si>
  <si>
    <t>souhrn</t>
  </si>
  <si>
    <t>-363935095</t>
  </si>
  <si>
    <t>59</t>
  </si>
  <si>
    <t>034303000</t>
  </si>
  <si>
    <t>Dopravní značení na staveništi</t>
  </si>
  <si>
    <t>-130379988</t>
  </si>
  <si>
    <t>ocenit DIO, včetně nákladů na následné rozmístění značek</t>
  </si>
  <si>
    <t>60</t>
  </si>
  <si>
    <t>034503000</t>
  </si>
  <si>
    <t>Informační tabule na staveništi</t>
  </si>
  <si>
    <t>-1757556357</t>
  </si>
  <si>
    <t>VRN4</t>
  </si>
  <si>
    <t>Inženýrská činnost</t>
  </si>
  <si>
    <t>61</t>
  </si>
  <si>
    <t>043134000</t>
  </si>
  <si>
    <t>Zkoušky zatěžovací</t>
  </si>
  <si>
    <t>-1608303914</t>
  </si>
  <si>
    <t>SO 1.2 - Lokalita 2</t>
  </si>
  <si>
    <t>183431038</t>
  </si>
  <si>
    <t>19,2*0,4</t>
  </si>
  <si>
    <t>-1471454765</t>
  </si>
  <si>
    <t>19,2</t>
  </si>
  <si>
    <t>121112003</t>
  </si>
  <si>
    <t>Sejmutí ornice ručně při souvislé ploše, tl. vrstvy do 200 mm</t>
  </si>
  <si>
    <t>1782780569</t>
  </si>
  <si>
    <t>https://podminky.urs.cz/item/CS_URS_2025_02/121112003</t>
  </si>
  <si>
    <t>17,3+5,2+16,9+11,2</t>
  </si>
  <si>
    <t>122251102</t>
  </si>
  <si>
    <t>Odkopávky a prokopávky nezapažené strojně v hornině třídy těžitelnosti I skupiny 3 přes 20 do 50 m3</t>
  </si>
  <si>
    <t>659221950</t>
  </si>
  <si>
    <t>https://podminky.urs.cz/item/CS_URS_2025_02/122251102</t>
  </si>
  <si>
    <t>Konstrukce A</t>
  </si>
  <si>
    <t>17,5*0,3</t>
  </si>
  <si>
    <t>5,2*0,2</t>
  </si>
  <si>
    <t>(17,5+5,2+16,9)*0,5</t>
  </si>
  <si>
    <t>131251102</t>
  </si>
  <si>
    <t>Hloubení nezapažených jam a zářezů strojně s urovnáním dna do předepsaného profilu a spádu v hornině třídy těžitelnosti I skupiny 3 přes 20 do 50 m3</t>
  </si>
  <si>
    <t>-1767812606</t>
  </si>
  <si>
    <t>https://podminky.urs.cz/item/CS_URS_2025_02/131251102</t>
  </si>
  <si>
    <t>10,4*2,15*1,8</t>
  </si>
  <si>
    <t>-1238180375</t>
  </si>
  <si>
    <t>50,6*0,15</t>
  </si>
  <si>
    <t>26,09+40,248</t>
  </si>
  <si>
    <t>34277348</t>
  </si>
  <si>
    <t>73,928*5</t>
  </si>
  <si>
    <t>1502760224</t>
  </si>
  <si>
    <t>-2106330081</t>
  </si>
  <si>
    <t>17,3*0,5</t>
  </si>
  <si>
    <t>5,2*0,5</t>
  </si>
  <si>
    <t>16,9*0,5</t>
  </si>
  <si>
    <t>-1760535695</t>
  </si>
  <si>
    <t>19,7*2</t>
  </si>
  <si>
    <t>-697585758</t>
  </si>
  <si>
    <t>73,928*1,8</t>
  </si>
  <si>
    <t>-251168585</t>
  </si>
  <si>
    <t>73,928</t>
  </si>
  <si>
    <t>294461696</t>
  </si>
  <si>
    <t>40,248</t>
  </si>
  <si>
    <t>-10,4*2,15*0,2</t>
  </si>
  <si>
    <t>-1,65*9,9*1,6</t>
  </si>
  <si>
    <t>-1762835693</t>
  </si>
  <si>
    <t>9,64*2</t>
  </si>
  <si>
    <t>420677425</t>
  </si>
  <si>
    <t>11,96</t>
  </si>
  <si>
    <t>-518976386</t>
  </si>
  <si>
    <t>11,96*0,02 'Přepočtené koeficientem množství</t>
  </si>
  <si>
    <t>396619824</t>
  </si>
  <si>
    <t>17,5</t>
  </si>
  <si>
    <t>5,2</t>
  </si>
  <si>
    <t>16,37</t>
  </si>
  <si>
    <t>1508003100</t>
  </si>
  <si>
    <t>11,96*3</t>
  </si>
  <si>
    <t>1717109132</t>
  </si>
  <si>
    <t>11,96*0,15*1,6</t>
  </si>
  <si>
    <t>1353396854</t>
  </si>
  <si>
    <t>10,4*2,15*0,05</t>
  </si>
  <si>
    <t>1912880730</t>
  </si>
  <si>
    <t>10,4*2,15*0,15</t>
  </si>
  <si>
    <t>1101558832</t>
  </si>
  <si>
    <t>10,4*2,15*0,00444*1,2</t>
  </si>
  <si>
    <t>564851011</t>
  </si>
  <si>
    <t>Podklad ze štěrkodrti ŠD s rozprostřením a zhutněním plochy jednotlivě do 100 m2, po zhutnění tl. 150 mm</t>
  </si>
  <si>
    <t>-383601145</t>
  </si>
  <si>
    <t>https://podminky.urs.cz/item/CS_URS_2025_02/564851011</t>
  </si>
  <si>
    <t>17,3</t>
  </si>
  <si>
    <t>564861011</t>
  </si>
  <si>
    <t>Podklad ze štěrkodrti ŠD s rozprostřením a zhutněním plochy jednotlivě do 100 m2, po zhutnění tl. 200 mm</t>
  </si>
  <si>
    <t>-201632047</t>
  </si>
  <si>
    <t>https://podminky.urs.cz/item/CS_URS_2025_02/564861011</t>
  </si>
  <si>
    <t>1417531429</t>
  </si>
  <si>
    <t>-1664457252</t>
  </si>
  <si>
    <t>7,68</t>
  </si>
  <si>
    <t>-1707705007</t>
  </si>
  <si>
    <t>-558917088</t>
  </si>
  <si>
    <t>308778491</t>
  </si>
  <si>
    <t>-359361392</t>
  </si>
  <si>
    <t>5,2*1,03 'Přepočtené koeficientem množství</t>
  </si>
  <si>
    <t>596212210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</si>
  <si>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do 50 m2</t>
  </si>
  <si>
    <t>2110345738</t>
  </si>
  <si>
    <t>https://podminky.urs.cz/item/CS_URS_2025_02/596212210</t>
  </si>
  <si>
    <t>59245020</t>
  </si>
  <si>
    <t>dlažba skladebná betonová 200x100mm tl 80mm přírodní</t>
  </si>
  <si>
    <t>1949392847</t>
  </si>
  <si>
    <t>17,3*1,03 'Přepočtené koeficientem množství</t>
  </si>
  <si>
    <t>1257150104</t>
  </si>
  <si>
    <t>-262866129</t>
  </si>
  <si>
    <t>19,2*1,02 'Přepočtené koeficientem množství</t>
  </si>
  <si>
    <t>963811520</t>
  </si>
  <si>
    <t>-499042787</t>
  </si>
  <si>
    <t>24,6*1,02 'Přepočtené koeficientem množství</t>
  </si>
  <si>
    <t>1010396150</t>
  </si>
  <si>
    <t>-1543069805</t>
  </si>
  <si>
    <t>1324356300</t>
  </si>
  <si>
    <t>20,2</t>
  </si>
  <si>
    <t>1365831575</t>
  </si>
  <si>
    <t>1064350206</t>
  </si>
  <si>
    <t>-655168039</t>
  </si>
  <si>
    <t>-737661226</t>
  </si>
  <si>
    <t>527482312</t>
  </si>
  <si>
    <t>-318554286</t>
  </si>
  <si>
    <t>-793612641</t>
  </si>
  <si>
    <t>697577455</t>
  </si>
  <si>
    <t>6,363*14</t>
  </si>
  <si>
    <t>1545549933</t>
  </si>
  <si>
    <t>-251032951</t>
  </si>
  <si>
    <t>1551319879</t>
  </si>
  <si>
    <t>2,427</t>
  </si>
  <si>
    <t>1246096613</t>
  </si>
  <si>
    <t>-664384887</t>
  </si>
  <si>
    <t>-198210143</t>
  </si>
  <si>
    <t>410435861</t>
  </si>
  <si>
    <t>-303100346</t>
  </si>
  <si>
    <t>-1378887790</t>
  </si>
  <si>
    <t>-1654116282</t>
  </si>
  <si>
    <t>-232026262</t>
  </si>
  <si>
    <t>1523103977</t>
  </si>
  <si>
    <t>SO 1.3 - Lokalita 4</t>
  </si>
  <si>
    <t>112101124</t>
  </si>
  <si>
    <t>Odstranění stromů s odřezáním kmene a s odvětvením jehličnatých bez odkornění, průměru kmene přes 700 do 900 mm</t>
  </si>
  <si>
    <t>1978458976</t>
  </si>
  <si>
    <t>https://podminky.urs.cz/item/CS_URS_2025_02/112101124</t>
  </si>
  <si>
    <t>112251104</t>
  </si>
  <si>
    <t>Odstranění pařezů strojně s jejich vykopáním nebo vytrháním průměru přes 700 do 900 mm</t>
  </si>
  <si>
    <t>-1860209988</t>
  </si>
  <si>
    <t>https://podminky.urs.cz/item/CS_URS_2025_02/112251104</t>
  </si>
  <si>
    <t>-717909497</t>
  </si>
  <si>
    <t>Bourání betonové plochy</t>
  </si>
  <si>
    <t>113107131</t>
  </si>
  <si>
    <t>Odstranění podkladů nebo krytů ručně s přemístěním hmot na skládku na vzdálenost do 3 m nebo s naložením na dopravní prostředek z betonu prostého, o tl. vrstvy přes 100 do 150 mm</t>
  </si>
  <si>
    <t>-179765403</t>
  </si>
  <si>
    <t>https://podminky.urs.cz/item/CS_URS_2025_02/113107131</t>
  </si>
  <si>
    <t>50292507</t>
  </si>
  <si>
    <t>20*0,5</t>
  </si>
  <si>
    <t>184343581</t>
  </si>
  <si>
    <t>556427089</t>
  </si>
  <si>
    <t>122251103</t>
  </si>
  <si>
    <t>Odkopávky a prokopávky nezapažené strojně v hornině třídy těžitelnosti I skupiny 3 přes 50 do 100 m3</t>
  </si>
  <si>
    <t>-245410060</t>
  </si>
  <si>
    <t>https://podminky.urs.cz/item/CS_URS_2025_02/122251103</t>
  </si>
  <si>
    <t>49*0,3</t>
  </si>
  <si>
    <t>5*0,2</t>
  </si>
  <si>
    <t>(49+5+16,9)*0,5</t>
  </si>
  <si>
    <t>1621320881</t>
  </si>
  <si>
    <t>-700765296</t>
  </si>
  <si>
    <t>40*0,15</t>
  </si>
  <si>
    <t>51,15+40,248</t>
  </si>
  <si>
    <t xml:space="preserve"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</t>
  </si>
  <si>
    <t>-682879683</t>
  </si>
  <si>
    <t>97,398*5</t>
  </si>
  <si>
    <t>-238124829</t>
  </si>
  <si>
    <t>1546435306</t>
  </si>
  <si>
    <t>49*0,5</t>
  </si>
  <si>
    <t>5*0,5</t>
  </si>
  <si>
    <t>-971904823</t>
  </si>
  <si>
    <t>35,45*2</t>
  </si>
  <si>
    <t>-955237027</t>
  </si>
  <si>
    <t>97,398*1,8</t>
  </si>
  <si>
    <t>-293008122</t>
  </si>
  <si>
    <t>97,398</t>
  </si>
  <si>
    <t>282824390</t>
  </si>
  <si>
    <t>-1969726315</t>
  </si>
  <si>
    <t>471198173</t>
  </si>
  <si>
    <t>12,5</t>
  </si>
  <si>
    <t>-555570118</t>
  </si>
  <si>
    <t>12,5*0,02 'Přepočtené koeficientem množství</t>
  </si>
  <si>
    <t>373862668</t>
  </si>
  <si>
    <t>-2103639235</t>
  </si>
  <si>
    <t>12,5*3</t>
  </si>
  <si>
    <t>1687214699</t>
  </si>
  <si>
    <t>12,5*0,15*1,6</t>
  </si>
  <si>
    <t>-1401819606</t>
  </si>
  <si>
    <t>590860192</t>
  </si>
  <si>
    <t>-1654642535</t>
  </si>
  <si>
    <t>-696799523</t>
  </si>
  <si>
    <t>1307599118</t>
  </si>
  <si>
    <t>-529711326</t>
  </si>
  <si>
    <t>-1728861909</t>
  </si>
  <si>
    <t>-1655677088</t>
  </si>
  <si>
    <t>-1871984230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</si>
  <si>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</t>
  </si>
  <si>
    <t>239087139</t>
  </si>
  <si>
    <t>550288226</t>
  </si>
  <si>
    <t>5*1,03 'Přepočtené koeficientem množství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</si>
  <si>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</t>
  </si>
  <si>
    <t>560498353</t>
  </si>
  <si>
    <t>-536624748</t>
  </si>
  <si>
    <t>49*1,03 'Přepočtené koeficientem množství</t>
  </si>
  <si>
    <t>-787133451</t>
  </si>
  <si>
    <t>124416457</t>
  </si>
  <si>
    <t>-1081478171</t>
  </si>
  <si>
    <t>19,8</t>
  </si>
  <si>
    <t>-2045241550</t>
  </si>
  <si>
    <t>19,8*1,02 'Přepočtené koeficientem množství</t>
  </si>
  <si>
    <t>929187297</t>
  </si>
  <si>
    <t>1724603757</t>
  </si>
  <si>
    <t>27,7*1,02 'Přepočtené koeficientem množství</t>
  </si>
  <si>
    <t>1056591185</t>
  </si>
  <si>
    <t>-914741424</t>
  </si>
  <si>
    <t>-1526951539</t>
  </si>
  <si>
    <t>919735123</t>
  </si>
  <si>
    <t>Řezání stávajícího betonového krytu nebo podkladu hloubky přes 100 do 150 mm</t>
  </si>
  <si>
    <t>338277760</t>
  </si>
  <si>
    <t>https://podminky.urs.cz/item/CS_URS_2025_02/919735123</t>
  </si>
  <si>
    <t>-987689582</t>
  </si>
  <si>
    <t>313051889</t>
  </si>
  <si>
    <t>-1633170598</t>
  </si>
  <si>
    <t>-1346478667</t>
  </si>
  <si>
    <t>1514343012</t>
  </si>
  <si>
    <t>-1990926631</t>
  </si>
  <si>
    <t>-404250066</t>
  </si>
  <si>
    <t>1745344227</t>
  </si>
  <si>
    <t>34,935*14</t>
  </si>
  <si>
    <t>-1450052254</t>
  </si>
  <si>
    <t>1757316071</t>
  </si>
  <si>
    <t>14,625</t>
  </si>
  <si>
    <t>4,1</t>
  </si>
  <si>
    <t>679121754</t>
  </si>
  <si>
    <t>13,05</t>
  </si>
  <si>
    <t>1276826905</t>
  </si>
  <si>
    <t>3,16</t>
  </si>
  <si>
    <t>-1521599291</t>
  </si>
  <si>
    <t>156303623</t>
  </si>
  <si>
    <t>544637500</t>
  </si>
  <si>
    <t>62</t>
  </si>
  <si>
    <t>-1046526617</t>
  </si>
  <si>
    <t>63</t>
  </si>
  <si>
    <t>-817358823</t>
  </si>
  <si>
    <t>64</t>
  </si>
  <si>
    <t>2105680202</t>
  </si>
  <si>
    <t>65</t>
  </si>
  <si>
    <t>268420770</t>
  </si>
  <si>
    <t>66</t>
  </si>
  <si>
    <t>1069684495</t>
  </si>
  <si>
    <t>67</t>
  </si>
  <si>
    <t>298012848</t>
  </si>
  <si>
    <t>SO 1.4 - Lokalita 5</t>
  </si>
  <si>
    <t>11,5*0,5</t>
  </si>
  <si>
    <t>13,5</t>
  </si>
  <si>
    <t>3*0,3</t>
  </si>
  <si>
    <t>14*0,2</t>
  </si>
  <si>
    <t>(3+14+16,9)*0,5</t>
  </si>
  <si>
    <t>44*0,15</t>
  </si>
  <si>
    <t>20,65+40,248</t>
  </si>
  <si>
    <t>67,498*5</t>
  </si>
  <si>
    <t>3*0,5</t>
  </si>
  <si>
    <t>14*0,5</t>
  </si>
  <si>
    <t>16,95*2</t>
  </si>
  <si>
    <t>67,498*1,8</t>
  </si>
  <si>
    <t>67,498</t>
  </si>
  <si>
    <t>9,5</t>
  </si>
  <si>
    <t>9,5*0,02 'Přepočtené koeficientem množství</t>
  </si>
  <si>
    <t>9,5*3</t>
  </si>
  <si>
    <t>9,5*0,15*1,6</t>
  </si>
  <si>
    <t>5,75</t>
  </si>
  <si>
    <t>14*1,03 'Přepočtené koeficientem množství</t>
  </si>
  <si>
    <t>3*1,03 'Přepočtené koeficientem množství</t>
  </si>
  <si>
    <t>1631903964</t>
  </si>
  <si>
    <t>2*1,05 'Přepočtené koeficientem množství</t>
  </si>
  <si>
    <t>17,2*1,02 'Přepočtené koeficientem množství</t>
  </si>
  <si>
    <t>4,585*14</t>
  </si>
  <si>
    <t>2,768</t>
  </si>
  <si>
    <t>1,817</t>
  </si>
  <si>
    <t>SO 1.5 - Lokalita 6</t>
  </si>
  <si>
    <t>PSV - Práce a dodávky PSV</t>
  </si>
  <si>
    <t xml:space="preserve">    767 - Konstrukce zámečnické</t>
  </si>
  <si>
    <t>M - Práce a dodávky M</t>
  </si>
  <si>
    <t xml:space="preserve">    21-M - Elektromontáže</t>
  </si>
  <si>
    <t xml:space="preserve">    46-M - Zemní práce při extr.mont.pracích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</si>
  <si>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</si>
  <si>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</si>
  <si>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442632858</t>
  </si>
  <si>
    <t>https://podminky.urs.cz/item/CS_URS_2025_02/113106123</t>
  </si>
  <si>
    <t>bourání zámkové dlažby</t>
  </si>
  <si>
    <t>19*0,5</t>
  </si>
  <si>
    <t>113201111</t>
  </si>
  <si>
    <t>Vytrhání obrub s vybouráním lože, s přemístěním hmot na skládku na vzdálenost do 3 m nebo s naložením na dopravní prostředek chodníkových ležatých</t>
  </si>
  <si>
    <t>2050087549</t>
  </si>
  <si>
    <t>https://podminky.urs.cz/item/CS_URS_2025_02/113201111</t>
  </si>
  <si>
    <t>27*0,3</t>
  </si>
  <si>
    <t>13*0,2</t>
  </si>
  <si>
    <t>(27+13+16,4)*0,5</t>
  </si>
  <si>
    <t>5,45*3,8*1,8</t>
  </si>
  <si>
    <t>132251101</t>
  </si>
  <si>
    <t>Hloubení nezapažených rýh šířky do 800 mm strojně s urovnáním dna do předepsaného profilu a spádu v hornině třídy těžitelnosti I skupiny 3 do 20 m3</t>
  </si>
  <si>
    <t>-1568969102</t>
  </si>
  <si>
    <t>https://podminky.urs.cz/item/CS_URS_2025_02/132251101</t>
  </si>
  <si>
    <t>přeložka VO</t>
  </si>
  <si>
    <t>48*0,4*0,6</t>
  </si>
  <si>
    <t>36*0,15</t>
  </si>
  <si>
    <t>37,278+38,9</t>
  </si>
  <si>
    <t>...</t>
  </si>
  <si>
    <t>11,52</t>
  </si>
  <si>
    <t>-7,92</t>
  </si>
  <si>
    <t>85,178*5</t>
  </si>
  <si>
    <t>27*0,5</t>
  </si>
  <si>
    <t>13*0,5</t>
  </si>
  <si>
    <t>16,4*0,5</t>
  </si>
  <si>
    <t>28,2*2</t>
  </si>
  <si>
    <t>85,178*1,8</t>
  </si>
  <si>
    <t>85,178</t>
  </si>
  <si>
    <t>zásyp přeložky VO</t>
  </si>
  <si>
    <t>11,52-3,6</t>
  </si>
  <si>
    <t>37,278</t>
  </si>
  <si>
    <t>-5,45*3,8*0,2</t>
  </si>
  <si>
    <t>-4,95*3,3*1,6</t>
  </si>
  <si>
    <t>7*2 'Přepočtené koeficientem množství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</si>
  <si>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</si>
  <si>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</si>
  <si>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815728777</t>
  </si>
  <si>
    <t>https://podminky.urs.cz/item/CS_URS_2025_02/175111101</t>
  </si>
  <si>
    <t>45*0,2*0,4</t>
  </si>
  <si>
    <t>58331200</t>
  </si>
  <si>
    <t>štěrkopísek netříděný</t>
  </si>
  <si>
    <t>1479285356</t>
  </si>
  <si>
    <t>3,6*2 'Přepočtené koeficientem množství</t>
  </si>
  <si>
    <t>15*0,02 'Přepočtené koeficientem množství</t>
  </si>
  <si>
    <t>16,4</t>
  </si>
  <si>
    <t>15*3</t>
  </si>
  <si>
    <t>15*0,15*1,6</t>
  </si>
  <si>
    <t>5,45*3,8*0,05</t>
  </si>
  <si>
    <t>5,45*3,8*0,15</t>
  </si>
  <si>
    <t>5,45*3,8*0,00444*1,2</t>
  </si>
  <si>
    <t>13*1,03 'Přepočtené koeficientem množství</t>
  </si>
  <si>
    <t>27*1,03 'Přepočtené koeficientem množství</t>
  </si>
  <si>
    <t>-857418737</t>
  </si>
  <si>
    <t>-392184344</t>
  </si>
  <si>
    <t>17,7</t>
  </si>
  <si>
    <t>17,7*1,02 'Přepočtené koeficientem množství</t>
  </si>
  <si>
    <t>-1763100021</t>
  </si>
  <si>
    <t>24*1,02 'Přepočtené koeficientem množství</t>
  </si>
  <si>
    <t>Poznámka k položce:_x000d_
DODÁ OBJENATEL</t>
  </si>
  <si>
    <t>Doprava polopodzemních kontejnerů na stavbu, doprava bude provedena odbornou firmou"</t>
  </si>
  <si>
    <t>33,07*14</t>
  </si>
  <si>
    <t>9,36</t>
  </si>
  <si>
    <t>6,21</t>
  </si>
  <si>
    <t>3,69</t>
  </si>
  <si>
    <t>10,44</t>
  </si>
  <si>
    <t>3,002</t>
  </si>
  <si>
    <t>PSV</t>
  </si>
  <si>
    <t>Práce a dodávky PSV</t>
  </si>
  <si>
    <t>767</t>
  </si>
  <si>
    <t>Konstrukce zámečnické</t>
  </si>
  <si>
    <t>767161813</t>
  </si>
  <si>
    <t>Demontáž zábradlí do suti rovného nerozebíratelný spoj hmotnosti 1 m zábradlí do 20 kg</t>
  </si>
  <si>
    <t>-192314307</t>
  </si>
  <si>
    <t>https://podminky.urs.cz/item/CS_URS_2025_02/767161813</t>
  </si>
  <si>
    <t>Práce a dodávky M</t>
  </si>
  <si>
    <t>21-M</t>
  </si>
  <si>
    <t>Elektromontáže</t>
  </si>
  <si>
    <t>210220020</t>
  </si>
  <si>
    <t>Montáž uzemňovacího vedení s upevněním, propojením a připojením pomocí svorek v zemi s izolací spojů vodičů FeZn páskou průřezu do 120 mm2 v městské zástavbě</t>
  </si>
  <si>
    <t>-405574514</t>
  </si>
  <si>
    <t>https://podminky.urs.cz/item/CS_URS_2025_02/210220020</t>
  </si>
  <si>
    <t>35442062</t>
  </si>
  <si>
    <t>pás zemnící 30x4mm FeZn</t>
  </si>
  <si>
    <t>128</t>
  </si>
  <si>
    <t>936370788</t>
  </si>
  <si>
    <t>210800411</t>
  </si>
  <si>
    <t>Montáž izolovaných vodičů měděných do 1 kV bez ukončení uložených v trubkách nebo lištách zatažených plných nebo laněných s PVC pláštěm, bezhalogenových, ohniodolných (např. CY, CHAH-V) průřezu žíly 0,5 až 16 mm2</t>
  </si>
  <si>
    <t>-1601923415</t>
  </si>
  <si>
    <t>https://podminky.urs.cz/item/CS_URS_2025_02/210800411</t>
  </si>
  <si>
    <t>34111080</t>
  </si>
  <si>
    <t>kabel instalační jádro Cu plné izolace PVC plášť PVC 450/750V (CYKY) 4x16mm2</t>
  </si>
  <si>
    <t>256</t>
  </si>
  <si>
    <t>-44689421</t>
  </si>
  <si>
    <t>45*1,1 'Přepočtené koeficientem množství</t>
  </si>
  <si>
    <t>R72M01</t>
  </si>
  <si>
    <t>Napojení přeložky na stávající trasu</t>
  </si>
  <si>
    <t>-1945451806</t>
  </si>
  <si>
    <t>46-M</t>
  </si>
  <si>
    <t>Zemní práce při extr.mont.pracích</t>
  </si>
  <si>
    <t>68</t>
  </si>
  <si>
    <t>460510054</t>
  </si>
  <si>
    <t>Osazení kabelových prostupů včetně utěsnění a spárování z trub plastových do rýhy, bez výkopových prací bez obsypu, vnitřního průměru do 10 cm</t>
  </si>
  <si>
    <t>2028945305</t>
  </si>
  <si>
    <t>https://podminky.urs.cz/item/CS_URS_2025_02/460510054</t>
  </si>
  <si>
    <t>69</t>
  </si>
  <si>
    <t>484513</t>
  </si>
  <si>
    <t>Chránička do země dvouplášťová ø63</t>
  </si>
  <si>
    <t>583294634</t>
  </si>
  <si>
    <t>45*1,05</t>
  </si>
  <si>
    <t>70</t>
  </si>
  <si>
    <t>71</t>
  </si>
  <si>
    <t>72</t>
  </si>
  <si>
    <t>73</t>
  </si>
  <si>
    <t>74</t>
  </si>
  <si>
    <t>75</t>
  </si>
  <si>
    <t>76</t>
  </si>
  <si>
    <t>77</t>
  </si>
  <si>
    <t>SO 1.6 - Lokalita 7</t>
  </si>
  <si>
    <t>9*3,5</t>
  </si>
  <si>
    <t>113107123</t>
  </si>
  <si>
    <t>Odstranění podkladů nebo krytů ručně s přemístěním hmot na skládku na vzdálenost do 3 m nebo s naložením na dopravní prostředek z kameniva hrubého drceného, o tl. vrstvy přes 200 do 300 mm</t>
  </si>
  <si>
    <t>-1021674311</t>
  </si>
  <si>
    <t>https://podminky.urs.cz/item/CS_URS_2025_02/113107123</t>
  </si>
  <si>
    <t>2,5*5,2*2</t>
  </si>
  <si>
    <t>26,3*0,5</t>
  </si>
  <si>
    <t>5,2+5,2+14,3+14,3</t>
  </si>
  <si>
    <t>30*0,3</t>
  </si>
  <si>
    <t>27*0,2</t>
  </si>
  <si>
    <t>(49+5+21,8)*0,5</t>
  </si>
  <si>
    <t>3,8*7,1*1,8</t>
  </si>
  <si>
    <t>52,3+48,564</t>
  </si>
  <si>
    <t>106,864*5</t>
  </si>
  <si>
    <t>167151111</t>
  </si>
  <si>
    <t>Nakládání, skládání a překládání neulehlého výkopku nebo sypaniny strojně nakládání, množství přes 100 m3, z hornin třídy těžitelnosti I, skupiny 1 až 3</t>
  </si>
  <si>
    <t>https://podminky.urs.cz/item/CS_URS_2025_02/167151111</t>
  </si>
  <si>
    <t>30*0,5</t>
  </si>
  <si>
    <t>21,8*0,5</t>
  </si>
  <si>
    <t>39,4*2</t>
  </si>
  <si>
    <t>106,864*1,8</t>
  </si>
  <si>
    <t>106,864</t>
  </si>
  <si>
    <t>48,564</t>
  </si>
  <si>
    <t>-7,1*3,8*0,2</t>
  </si>
  <si>
    <t>-3,3*6,6*1,6</t>
  </si>
  <si>
    <t>8,5</t>
  </si>
  <si>
    <t>8,5*0,02 'Přepočtené koeficientem množství</t>
  </si>
  <si>
    <t>21,8</t>
  </si>
  <si>
    <t>8,5*3</t>
  </si>
  <si>
    <t>8,5*0,15*1,6</t>
  </si>
  <si>
    <t>7,1*3,8*0,05</t>
  </si>
  <si>
    <t>7,1*3,8*0,15</t>
  </si>
  <si>
    <t>7,1*3,8*0,00444*1,2</t>
  </si>
  <si>
    <t>13,15</t>
  </si>
  <si>
    <t>30*1,03 'Přepočtené koeficientem množství</t>
  </si>
  <si>
    <t>26*1,02 'Přepočtené koeficientem množství</t>
  </si>
  <si>
    <t>14,3*1,02 'Přepočtené koeficientem množství</t>
  </si>
  <si>
    <t>26,3</t>
  </si>
  <si>
    <t>8 ks x 5 m3</t>
  </si>
  <si>
    <t>R92656</t>
  </si>
  <si>
    <t>M+D Kontejner na elektro</t>
  </si>
  <si>
    <t>-863022602</t>
  </si>
  <si>
    <t>R92657</t>
  </si>
  <si>
    <t>M+D Kontejner na textil</t>
  </si>
  <si>
    <t>1409160425</t>
  </si>
  <si>
    <t>51,179*14</t>
  </si>
  <si>
    <t>10,238</t>
  </si>
  <si>
    <t>7,955</t>
  </si>
  <si>
    <t>9,135</t>
  </si>
  <si>
    <t>11,44</t>
  </si>
  <si>
    <t>12,371</t>
  </si>
  <si>
    <t>SO 1.7 - Lokalita 8</t>
  </si>
  <si>
    <t xml:space="preserve">    3 - Svislé a kompletní konstrukce</t>
  </si>
  <si>
    <t>28*0,5</t>
  </si>
  <si>
    <t>121151113</t>
  </si>
  <si>
    <t>Sejmutí ornice strojně při souvislé ploše přes 100 do 500 m2, tl. vrstvy do 200 mm</t>
  </si>
  <si>
    <t>https://podminky.urs.cz/item/CS_URS_2025_02/121151113</t>
  </si>
  <si>
    <t>125</t>
  </si>
  <si>
    <t>122251104</t>
  </si>
  <si>
    <t>Odkopávky a prokopávky nezapažené strojně v hornině třídy těžitelnosti I skupiny 3 přes 100 do 500 m3</t>
  </si>
  <si>
    <t>https://podminky.urs.cz/item/CS_URS_2025_02/122251104</t>
  </si>
  <si>
    <t>77*0,3</t>
  </si>
  <si>
    <t>3,3*0,2</t>
  </si>
  <si>
    <t>(77+3,3+16,9)*0,5</t>
  </si>
  <si>
    <t>odkop svahu</t>
  </si>
  <si>
    <t>130</t>
  </si>
  <si>
    <t>132251102</t>
  </si>
  <si>
    <t>Hloubení nezapažených rýh šířky do 800 mm strojně s urovnáním dna do předepsaného profilu a spádu v hornině třídy těžitelnosti I skupiny 3 přes 20 do 50 m3</t>
  </si>
  <si>
    <t>266419836</t>
  </si>
  <si>
    <t>https://podminky.urs.cz/item/CS_URS_2025_02/132251102</t>
  </si>
  <si>
    <t>základ pro opěrnou stěnu</t>
  </si>
  <si>
    <t>(9,5+10,6+8,1)*0,8*1</t>
  </si>
  <si>
    <t>125*0,15</t>
  </si>
  <si>
    <t>202,36+40,248+22,56</t>
  </si>
  <si>
    <t>283,918*5</t>
  </si>
  <si>
    <t>283,918*1,8</t>
  </si>
  <si>
    <t>283,918</t>
  </si>
  <si>
    <t>181411132</t>
  </si>
  <si>
    <t>Založení trávníku na půdě předem připravené plochy do 1000 m2 výsevem včetně utažení parkového na svahu přes 1:5 do 1:2</t>
  </si>
  <si>
    <t>https://podminky.urs.cz/item/CS_URS_2025_02/181411132</t>
  </si>
  <si>
    <t>18*0,02 'Přepočtené koeficientem množství</t>
  </si>
  <si>
    <t>3,3</t>
  </si>
  <si>
    <t>16,9</t>
  </si>
  <si>
    <t>182303112</t>
  </si>
  <si>
    <t>Doplnění zeminy nebo substrátu na travnatých plochách tloušťky do 50 mm na svahu přes 1:5 do 1:2</t>
  </si>
  <si>
    <t>https://podminky.urs.cz/item/CS_URS_2025_02/182303112</t>
  </si>
  <si>
    <t>18*3</t>
  </si>
  <si>
    <t>18*0,15*1,6</t>
  </si>
  <si>
    <t>274313711</t>
  </si>
  <si>
    <t>Základy z betonu prostého pasy betonu kamenem neprokládaného tř. C 20/25</t>
  </si>
  <si>
    <t>2102378616</t>
  </si>
  <si>
    <t>https://podminky.urs.cz/item/CS_URS_2025_02/274313711</t>
  </si>
  <si>
    <t>Svislé a kompletní konstrukce</t>
  </si>
  <si>
    <t>311113224</t>
  </si>
  <si>
    <t>Nadzákladové zdi z betonových tvárnic ztraceného bednění štípaných včetně výplně z betonu třídy C 16/20 barevných, tloušťky zdiva 300 mm</t>
  </si>
  <si>
    <t>-1242457390</t>
  </si>
  <si>
    <t>https://podminky.urs.cz/item/CS_URS_2025_02/311113224</t>
  </si>
  <si>
    <t>(9,5+10,6+8,1)*1,6</t>
  </si>
  <si>
    <t>311361821</t>
  </si>
  <si>
    <t>Výztuž nadzákladových zdí nosných svislých nebo odkloněných od svislice, rovných nebo oblých z betonářské oceli 10 505 (R) nebo BSt 500</t>
  </si>
  <si>
    <t>-1433981114</t>
  </si>
  <si>
    <t>https://podminky.urs.cz/item/CS_URS_2025_02/311361821</t>
  </si>
  <si>
    <t>předpoklad 80 kg/m3</t>
  </si>
  <si>
    <t>45,12*0,3*0,08</t>
  </si>
  <si>
    <t>3,3*1,03 'Přepočtené koeficientem množství</t>
  </si>
  <si>
    <t>596212211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</si>
  <si>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přes 50 do 100 m2</t>
  </si>
  <si>
    <t>https://podminky.urs.cz/item/CS_URS_2025_02/596212211</t>
  </si>
  <si>
    <t>77*1,03 'Přepočtené koeficientem množství</t>
  </si>
  <si>
    <t>28*1,02 'Přepočtené koeficientem množství</t>
  </si>
  <si>
    <t>-989722752</t>
  </si>
  <si>
    <t>1,6*1,02 'Přepočtené koeficientem množství</t>
  </si>
  <si>
    <t>10,164*14</t>
  </si>
  <si>
    <t>-2137745172</t>
  </si>
  <si>
    <t>4,424</t>
  </si>
  <si>
    <t>SO 1.8 - Lokalita 9</t>
  </si>
  <si>
    <t>(1,1+10)*0,5</t>
  </si>
  <si>
    <t>1,1+10+4</t>
  </si>
  <si>
    <t>3+32</t>
  </si>
  <si>
    <t>3,7*0,3</t>
  </si>
  <si>
    <t>6*0,2</t>
  </si>
  <si>
    <t>(3,7+6+14,1)*0,5</t>
  </si>
  <si>
    <t>8,8*2,15*1,8</t>
  </si>
  <si>
    <t>35*0,15</t>
  </si>
  <si>
    <t>14,21+34,056</t>
  </si>
  <si>
    <t>53,516*5</t>
  </si>
  <si>
    <t>3,7*0,5</t>
  </si>
  <si>
    <t>6*0,5</t>
  </si>
  <si>
    <t>14,1*0,5</t>
  </si>
  <si>
    <t>11,9*2</t>
  </si>
  <si>
    <t>53,516*1,8</t>
  </si>
  <si>
    <t>53,516</t>
  </si>
  <si>
    <t>34,056</t>
  </si>
  <si>
    <t>-8,8*2,15*0,2</t>
  </si>
  <si>
    <t>-1,65*8,3*1,6</t>
  </si>
  <si>
    <t>8,36*2</t>
  </si>
  <si>
    <t>3,7</t>
  </si>
  <si>
    <t>14,1</t>
  </si>
  <si>
    <t>8,8*2,15*0,05</t>
  </si>
  <si>
    <t>8,8*2,15*0,15</t>
  </si>
  <si>
    <t>8,8*2,15*0,00444*1,2</t>
  </si>
  <si>
    <t>5,55</t>
  </si>
  <si>
    <t>6*1,03 'Přepočtené koeficientem množství</t>
  </si>
  <si>
    <t>3,7*1,03 'Přepočtené koeficientem množství</t>
  </si>
  <si>
    <t>11,1</t>
  </si>
  <si>
    <t>11,1*1,02 'Přepočtené koeficientem množství</t>
  </si>
  <si>
    <t>262092375</t>
  </si>
  <si>
    <t>4*1,05 'Přepočtené koeficientem množství</t>
  </si>
  <si>
    <t>3,8+14,6</t>
  </si>
  <si>
    <t>18,4*1,02 'Přepočtené koeficientem množství</t>
  </si>
  <si>
    <t>13,1</t>
  </si>
  <si>
    <t>5 ks x 5 m3</t>
  </si>
  <si>
    <t>4,849*14</t>
  </si>
  <si>
    <t>1,754</t>
  </si>
  <si>
    <t>SO 2 - Parkovací plochy</t>
  </si>
  <si>
    <t>SO 2.A - Parkování A</t>
  </si>
  <si>
    <t>113107331</t>
  </si>
  <si>
    <t>Odstranění podkladů nebo krytů strojně plochy jednotlivě do 50 m2 s přemístěním hmot na skládku na vzdálenost do 3 m nebo s naložením na dopravní prostředek z betonu prostého, o tl. vrstvy přes 100 do 150 mm</t>
  </si>
  <si>
    <t>736361435</t>
  </si>
  <si>
    <t>https://podminky.urs.cz/item/CS_URS_2025_02/113107331</t>
  </si>
  <si>
    <t>Bourání stávající betonové plochy</t>
  </si>
  <si>
    <t>9*2,9</t>
  </si>
  <si>
    <t>-1985592675</t>
  </si>
  <si>
    <t>21*0,5</t>
  </si>
  <si>
    <t>113107323</t>
  </si>
  <si>
    <t>Odstranění podkladů nebo krytů strojně plochy jednotlivě do 50 m2 s přemístěním hmot na skládku na vzdálenost do 3 m nebo s naložením na dopravní prostředek z kameniva hrubého drceného, o tl. vrstvy přes 200 do 300 mm</t>
  </si>
  <si>
    <t>681386287</t>
  </si>
  <si>
    <t>https://podminky.urs.cz/item/CS_URS_2025_02/113107323</t>
  </si>
  <si>
    <t>-428058284</t>
  </si>
  <si>
    <t>-798343075</t>
  </si>
  <si>
    <t>207676445</t>
  </si>
  <si>
    <t>18*0,4</t>
  </si>
  <si>
    <t>45*0,5</t>
  </si>
  <si>
    <t>719360054</t>
  </si>
  <si>
    <t>25*0,15</t>
  </si>
  <si>
    <t>35,1</t>
  </si>
  <si>
    <t>1151205096</t>
  </si>
  <si>
    <t>38,85*5</t>
  </si>
  <si>
    <t>-637115986</t>
  </si>
  <si>
    <t>1019165437</t>
  </si>
  <si>
    <t>Konstrukce C</t>
  </si>
  <si>
    <t>1122249981</t>
  </si>
  <si>
    <t>22,5*2</t>
  </si>
  <si>
    <t>2108989796</t>
  </si>
  <si>
    <t>38,85*1,8</t>
  </si>
  <si>
    <t>-209445014</t>
  </si>
  <si>
    <t>38,85</t>
  </si>
  <si>
    <t>1476601819</t>
  </si>
  <si>
    <t>4,5</t>
  </si>
  <si>
    <t>-691297221</t>
  </si>
  <si>
    <t>4,5*0,02 'Přepočtené koeficientem množství</t>
  </si>
  <si>
    <t>-1645599970</t>
  </si>
  <si>
    <t>-524301337</t>
  </si>
  <si>
    <t>4,5*3</t>
  </si>
  <si>
    <t>-2097844165</t>
  </si>
  <si>
    <t>4,5*0,15*1,6</t>
  </si>
  <si>
    <t>1484070461</t>
  </si>
  <si>
    <t>994671383</t>
  </si>
  <si>
    <t>565155001</t>
  </si>
  <si>
    <t>Asfaltový beton vrstva podkladní ACP 16 z nemodifikovaného asfaltu s rozprostřením a zhutněním ACP 16 + v pruhu šířky do 1,5 m, po zhutnění tl. 70 mm</t>
  </si>
  <si>
    <t>-1772620824</t>
  </si>
  <si>
    <t>https://podminky.urs.cz/item/CS_URS_2025_02/565155001</t>
  </si>
  <si>
    <t>573111112</t>
  </si>
  <si>
    <t>Postřik infiltrační PI z asfaltu silničního s posypem kamenivem, v množství 1,00 kg/m2</t>
  </si>
  <si>
    <t>-1601091265</t>
  </si>
  <si>
    <t>https://podminky.urs.cz/item/CS_URS_2025_02/573111112</t>
  </si>
  <si>
    <t>-1906856696</t>
  </si>
  <si>
    <t>10,5</t>
  </si>
  <si>
    <t>55708826</t>
  </si>
  <si>
    <t>1518809567</t>
  </si>
  <si>
    <t>BO 15/25</t>
  </si>
  <si>
    <t>59217076</t>
  </si>
  <si>
    <t>obrubník silniční betonový přechodový 1000x150x250mm</t>
  </si>
  <si>
    <t>-646226815</t>
  </si>
  <si>
    <t>9*1,02 'Přepočtené koeficientem množství</t>
  </si>
  <si>
    <t>590706655</t>
  </si>
  <si>
    <t>1219228371</t>
  </si>
  <si>
    <t>-2086630141</t>
  </si>
  <si>
    <t>310512480</t>
  </si>
  <si>
    <t>-1818480683</t>
  </si>
  <si>
    <t>27,18*14</t>
  </si>
  <si>
    <t>-399394389</t>
  </si>
  <si>
    <t>-1824487654</t>
  </si>
  <si>
    <t>8,483</t>
  </si>
  <si>
    <t>3,895</t>
  </si>
  <si>
    <t>-487002088</t>
  </si>
  <si>
    <t>39447225</t>
  </si>
  <si>
    <t>3,318</t>
  </si>
  <si>
    <t>998225111</t>
  </si>
  <si>
    <t>Přesun hmot pro komunikace s krytem z kameniva, monolitickým betonovým nebo živičným dopravní vzdálenost do 200 m jakékoliv délky objektu</t>
  </si>
  <si>
    <t>-1248237713</t>
  </si>
  <si>
    <t>https://podminky.urs.cz/item/CS_URS_2025_02/998225111</t>
  </si>
  <si>
    <t>-679996348</t>
  </si>
  <si>
    <t>65800164</t>
  </si>
  <si>
    <t>1149991547</t>
  </si>
  <si>
    <t>17761986</t>
  </si>
  <si>
    <t>981455271</t>
  </si>
  <si>
    <t>1575162996</t>
  </si>
  <si>
    <t>-1527737568</t>
  </si>
  <si>
    <t>573419818</t>
  </si>
  <si>
    <t>SO 2.B - Parkování B</t>
  </si>
  <si>
    <t>9,9*5,1</t>
  </si>
  <si>
    <t>20,9*0,5</t>
  </si>
  <si>
    <t>9,9+10+4,9+5,1</t>
  </si>
  <si>
    <t>50,5*0,2</t>
  </si>
  <si>
    <t>50,5*0,5</t>
  </si>
  <si>
    <t>35,35</t>
  </si>
  <si>
    <t>35,35*5</t>
  </si>
  <si>
    <t>25,25*2</t>
  </si>
  <si>
    <t>35,35*1,8</t>
  </si>
  <si>
    <t>5*0,02 'Přepočtené koeficientem množství</t>
  </si>
  <si>
    <t>50,5</t>
  </si>
  <si>
    <t>5*3</t>
  </si>
  <si>
    <t>5*0,15*1,6</t>
  </si>
  <si>
    <t>10,45</t>
  </si>
  <si>
    <t>51,5</t>
  </si>
  <si>
    <t>10*1,02 'Přepočtené koeficientem množství</t>
  </si>
  <si>
    <t>48,057*14</t>
  </si>
  <si>
    <t>16,409</t>
  </si>
  <si>
    <t>6,13</t>
  </si>
  <si>
    <t>3,302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</si>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</sst>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7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Alignment="1" applyProtection="1">
      <alignment vertical="center" wrapText="1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theme" Target="theme/theme1.xml" /><Relationship Id="rId15" Type="http://schemas.openxmlformats.org/officeDocument/2006/relationships/calcChain" Target="calcChain.xml" /><Relationship Id="rId1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3107331" TargetMode="External" /><Relationship Id="rId2" Type="http://schemas.openxmlformats.org/officeDocument/2006/relationships/hyperlink" Target="https://podminky.urs.cz/item/CS_URS_2025_02/113107143" TargetMode="External" /><Relationship Id="rId3" Type="http://schemas.openxmlformats.org/officeDocument/2006/relationships/hyperlink" Target="https://podminky.urs.cz/item/CS_URS_2025_02/113107323" TargetMode="External" /><Relationship Id="rId4" Type="http://schemas.openxmlformats.org/officeDocument/2006/relationships/hyperlink" Target="https://podminky.urs.cz/item/CS_URS_2025_02/113202111" TargetMode="External" /><Relationship Id="rId5" Type="http://schemas.openxmlformats.org/officeDocument/2006/relationships/hyperlink" Target="https://podminky.urs.cz/item/CS_URS_2025_02/121112003" TargetMode="External" /><Relationship Id="rId6" Type="http://schemas.openxmlformats.org/officeDocument/2006/relationships/hyperlink" Target="https://podminky.urs.cz/item/CS_URS_2025_02/122251102" TargetMode="External" /><Relationship Id="rId7" Type="http://schemas.openxmlformats.org/officeDocument/2006/relationships/hyperlink" Target="https://podminky.urs.cz/item/CS_URS_2025_02/162751117" TargetMode="External" /><Relationship Id="rId8" Type="http://schemas.openxmlformats.org/officeDocument/2006/relationships/hyperlink" Target="https://podminky.urs.cz/item/CS_URS_2025_02/162751119" TargetMode="External" /><Relationship Id="rId9" Type="http://schemas.openxmlformats.org/officeDocument/2006/relationships/hyperlink" Target="https://podminky.urs.cz/item/CS_URS_2025_02/167151101" TargetMode="External" /><Relationship Id="rId10" Type="http://schemas.openxmlformats.org/officeDocument/2006/relationships/hyperlink" Target="https://podminky.urs.cz/item/CS_URS_2025_02/171151112" TargetMode="External" /><Relationship Id="rId11" Type="http://schemas.openxmlformats.org/officeDocument/2006/relationships/hyperlink" Target="https://podminky.urs.cz/item/CS_URS_2025_02/171201231" TargetMode="External" /><Relationship Id="rId12" Type="http://schemas.openxmlformats.org/officeDocument/2006/relationships/hyperlink" Target="https://podminky.urs.cz/item/CS_URS_2025_02/171251201" TargetMode="External" /><Relationship Id="rId13" Type="http://schemas.openxmlformats.org/officeDocument/2006/relationships/hyperlink" Target="https://podminky.urs.cz/item/CS_URS_2025_02/181411131" TargetMode="External" /><Relationship Id="rId14" Type="http://schemas.openxmlformats.org/officeDocument/2006/relationships/hyperlink" Target="https://podminky.urs.cz/item/CS_URS_2025_02/181951112" TargetMode="External" /><Relationship Id="rId15" Type="http://schemas.openxmlformats.org/officeDocument/2006/relationships/hyperlink" Target="https://podminky.urs.cz/item/CS_URS_2025_02/182303111" TargetMode="External" /><Relationship Id="rId16" Type="http://schemas.openxmlformats.org/officeDocument/2006/relationships/hyperlink" Target="https://podminky.urs.cz/item/CS_URS_2025_02/564851011" TargetMode="External" /><Relationship Id="rId17" Type="http://schemas.openxmlformats.org/officeDocument/2006/relationships/hyperlink" Target="https://podminky.urs.cz/item/CS_URS_2025_02/564861011" TargetMode="External" /><Relationship Id="rId18" Type="http://schemas.openxmlformats.org/officeDocument/2006/relationships/hyperlink" Target="https://podminky.urs.cz/item/CS_URS_2025_02/565155001" TargetMode="External" /><Relationship Id="rId19" Type="http://schemas.openxmlformats.org/officeDocument/2006/relationships/hyperlink" Target="https://podminky.urs.cz/item/CS_URS_2025_02/573111112" TargetMode="External" /><Relationship Id="rId20" Type="http://schemas.openxmlformats.org/officeDocument/2006/relationships/hyperlink" Target="https://podminky.urs.cz/item/CS_URS_2025_02/573211108" TargetMode="External" /><Relationship Id="rId21" Type="http://schemas.openxmlformats.org/officeDocument/2006/relationships/hyperlink" Target="https://podminky.urs.cz/item/CS_URS_2025_02/577134031" TargetMode="External" /><Relationship Id="rId22" Type="http://schemas.openxmlformats.org/officeDocument/2006/relationships/hyperlink" Target="https://podminky.urs.cz/item/CS_URS_2025_02/916131213" TargetMode="External" /><Relationship Id="rId23" Type="http://schemas.openxmlformats.org/officeDocument/2006/relationships/hyperlink" Target="https://podminky.urs.cz/item/CS_URS_2025_02/919122122" TargetMode="External" /><Relationship Id="rId24" Type="http://schemas.openxmlformats.org/officeDocument/2006/relationships/hyperlink" Target="https://podminky.urs.cz/item/CS_URS_2025_02/919726122" TargetMode="External" /><Relationship Id="rId25" Type="http://schemas.openxmlformats.org/officeDocument/2006/relationships/hyperlink" Target="https://podminky.urs.cz/item/CS_URS_2025_02/919735113" TargetMode="External" /><Relationship Id="rId26" Type="http://schemas.openxmlformats.org/officeDocument/2006/relationships/hyperlink" Target="https://podminky.urs.cz/item/CS_URS_2025_02/997221571" TargetMode="External" /><Relationship Id="rId27" Type="http://schemas.openxmlformats.org/officeDocument/2006/relationships/hyperlink" Target="https://podminky.urs.cz/item/CS_URS_2025_02/997221579" TargetMode="External" /><Relationship Id="rId28" Type="http://schemas.openxmlformats.org/officeDocument/2006/relationships/hyperlink" Target="https://podminky.urs.cz/item/CS_URS_2025_02/997221612" TargetMode="External" /><Relationship Id="rId29" Type="http://schemas.openxmlformats.org/officeDocument/2006/relationships/hyperlink" Target="https://podminky.urs.cz/item/CS_URS_2025_02/997221861" TargetMode="External" /><Relationship Id="rId30" Type="http://schemas.openxmlformats.org/officeDocument/2006/relationships/hyperlink" Target="https://podminky.urs.cz/item/CS_URS_2025_02/997221873" TargetMode="External" /><Relationship Id="rId31" Type="http://schemas.openxmlformats.org/officeDocument/2006/relationships/hyperlink" Target="https://podminky.urs.cz/item/CS_URS_2025_02/997221875" TargetMode="External" /><Relationship Id="rId32" Type="http://schemas.openxmlformats.org/officeDocument/2006/relationships/hyperlink" Target="https://podminky.urs.cz/item/CS_URS_2025_02/998225111" TargetMode="External" /><Relationship Id="rId33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3107331" TargetMode="External" /><Relationship Id="rId2" Type="http://schemas.openxmlformats.org/officeDocument/2006/relationships/hyperlink" Target="https://podminky.urs.cz/item/CS_URS_2025_02/113107143" TargetMode="External" /><Relationship Id="rId3" Type="http://schemas.openxmlformats.org/officeDocument/2006/relationships/hyperlink" Target="https://podminky.urs.cz/item/CS_URS_2025_02/113107323" TargetMode="External" /><Relationship Id="rId4" Type="http://schemas.openxmlformats.org/officeDocument/2006/relationships/hyperlink" Target="https://podminky.urs.cz/item/CS_URS_2025_02/113202111" TargetMode="External" /><Relationship Id="rId5" Type="http://schemas.openxmlformats.org/officeDocument/2006/relationships/hyperlink" Target="https://podminky.urs.cz/item/CS_URS_2025_02/122251102" TargetMode="External" /><Relationship Id="rId6" Type="http://schemas.openxmlformats.org/officeDocument/2006/relationships/hyperlink" Target="https://podminky.urs.cz/item/CS_URS_2025_02/162751117" TargetMode="External" /><Relationship Id="rId7" Type="http://schemas.openxmlformats.org/officeDocument/2006/relationships/hyperlink" Target="https://podminky.urs.cz/item/CS_URS_2025_02/162751119" TargetMode="External" /><Relationship Id="rId8" Type="http://schemas.openxmlformats.org/officeDocument/2006/relationships/hyperlink" Target="https://podminky.urs.cz/item/CS_URS_2025_02/167151101" TargetMode="External" /><Relationship Id="rId9" Type="http://schemas.openxmlformats.org/officeDocument/2006/relationships/hyperlink" Target="https://podminky.urs.cz/item/CS_URS_2025_02/171151112" TargetMode="External" /><Relationship Id="rId10" Type="http://schemas.openxmlformats.org/officeDocument/2006/relationships/hyperlink" Target="https://podminky.urs.cz/item/CS_URS_2025_02/171201231" TargetMode="External" /><Relationship Id="rId11" Type="http://schemas.openxmlformats.org/officeDocument/2006/relationships/hyperlink" Target="https://podminky.urs.cz/item/CS_URS_2025_02/171251201" TargetMode="External" /><Relationship Id="rId12" Type="http://schemas.openxmlformats.org/officeDocument/2006/relationships/hyperlink" Target="https://podminky.urs.cz/item/CS_URS_2025_02/181411131" TargetMode="External" /><Relationship Id="rId13" Type="http://schemas.openxmlformats.org/officeDocument/2006/relationships/hyperlink" Target="https://podminky.urs.cz/item/CS_URS_2025_02/181951112" TargetMode="External" /><Relationship Id="rId14" Type="http://schemas.openxmlformats.org/officeDocument/2006/relationships/hyperlink" Target="https://podminky.urs.cz/item/CS_URS_2025_02/182303111" TargetMode="External" /><Relationship Id="rId15" Type="http://schemas.openxmlformats.org/officeDocument/2006/relationships/hyperlink" Target="https://podminky.urs.cz/item/CS_URS_2025_02/564851011" TargetMode="External" /><Relationship Id="rId16" Type="http://schemas.openxmlformats.org/officeDocument/2006/relationships/hyperlink" Target="https://podminky.urs.cz/item/CS_URS_2025_02/564861011" TargetMode="External" /><Relationship Id="rId17" Type="http://schemas.openxmlformats.org/officeDocument/2006/relationships/hyperlink" Target="https://podminky.urs.cz/item/CS_URS_2025_02/565155001" TargetMode="External" /><Relationship Id="rId18" Type="http://schemas.openxmlformats.org/officeDocument/2006/relationships/hyperlink" Target="https://podminky.urs.cz/item/CS_URS_2025_02/573111112" TargetMode="External" /><Relationship Id="rId19" Type="http://schemas.openxmlformats.org/officeDocument/2006/relationships/hyperlink" Target="https://podminky.urs.cz/item/CS_URS_2025_02/573211108" TargetMode="External" /><Relationship Id="rId20" Type="http://schemas.openxmlformats.org/officeDocument/2006/relationships/hyperlink" Target="https://podminky.urs.cz/item/CS_URS_2025_02/577134031" TargetMode="External" /><Relationship Id="rId21" Type="http://schemas.openxmlformats.org/officeDocument/2006/relationships/hyperlink" Target="https://podminky.urs.cz/item/CS_URS_2025_02/916131213" TargetMode="External" /><Relationship Id="rId22" Type="http://schemas.openxmlformats.org/officeDocument/2006/relationships/hyperlink" Target="https://podminky.urs.cz/item/CS_URS_2025_02/919122122" TargetMode="External" /><Relationship Id="rId23" Type="http://schemas.openxmlformats.org/officeDocument/2006/relationships/hyperlink" Target="https://podminky.urs.cz/item/CS_URS_2025_02/919726122" TargetMode="External" /><Relationship Id="rId24" Type="http://schemas.openxmlformats.org/officeDocument/2006/relationships/hyperlink" Target="https://podminky.urs.cz/item/CS_URS_2025_02/919735113" TargetMode="External" /><Relationship Id="rId25" Type="http://schemas.openxmlformats.org/officeDocument/2006/relationships/hyperlink" Target="https://podminky.urs.cz/item/CS_URS_2025_02/997221571" TargetMode="External" /><Relationship Id="rId26" Type="http://schemas.openxmlformats.org/officeDocument/2006/relationships/hyperlink" Target="https://podminky.urs.cz/item/CS_URS_2025_02/997221579" TargetMode="External" /><Relationship Id="rId27" Type="http://schemas.openxmlformats.org/officeDocument/2006/relationships/hyperlink" Target="https://podminky.urs.cz/item/CS_URS_2025_02/997221612" TargetMode="External" /><Relationship Id="rId28" Type="http://schemas.openxmlformats.org/officeDocument/2006/relationships/hyperlink" Target="https://podminky.urs.cz/item/CS_URS_2025_02/997221861" TargetMode="External" /><Relationship Id="rId29" Type="http://schemas.openxmlformats.org/officeDocument/2006/relationships/hyperlink" Target="https://podminky.urs.cz/item/CS_URS_2025_02/997221873" TargetMode="External" /><Relationship Id="rId30" Type="http://schemas.openxmlformats.org/officeDocument/2006/relationships/hyperlink" Target="https://podminky.urs.cz/item/CS_URS_2025_02/997221875" TargetMode="External" /><Relationship Id="rId31" Type="http://schemas.openxmlformats.org/officeDocument/2006/relationships/hyperlink" Target="https://podminky.urs.cz/item/CS_URS_2025_02/998225111" TargetMode="External" /><Relationship Id="rId32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3107122" TargetMode="External" /><Relationship Id="rId2" Type="http://schemas.openxmlformats.org/officeDocument/2006/relationships/hyperlink" Target="https://podminky.urs.cz/item/CS_URS_2025_02/113107137" TargetMode="External" /><Relationship Id="rId3" Type="http://schemas.openxmlformats.org/officeDocument/2006/relationships/hyperlink" Target="https://podminky.urs.cz/item/CS_URS_2025_02/113107143" TargetMode="External" /><Relationship Id="rId4" Type="http://schemas.openxmlformats.org/officeDocument/2006/relationships/hyperlink" Target="https://podminky.urs.cz/item/CS_URS_2025_02/113202111" TargetMode="External" /><Relationship Id="rId5" Type="http://schemas.openxmlformats.org/officeDocument/2006/relationships/hyperlink" Target="https://podminky.urs.cz/item/CS_URS_2025_02/122251101" TargetMode="External" /><Relationship Id="rId6" Type="http://schemas.openxmlformats.org/officeDocument/2006/relationships/hyperlink" Target="https://podminky.urs.cz/item/CS_URS_2025_02/131251100" TargetMode="External" /><Relationship Id="rId7" Type="http://schemas.openxmlformats.org/officeDocument/2006/relationships/hyperlink" Target="https://podminky.urs.cz/item/CS_URS_2025_02/162751117" TargetMode="External" /><Relationship Id="rId8" Type="http://schemas.openxmlformats.org/officeDocument/2006/relationships/hyperlink" Target="https://podminky.urs.cz/item/CS_URS_2025_02/162751119" TargetMode="External" /><Relationship Id="rId9" Type="http://schemas.openxmlformats.org/officeDocument/2006/relationships/hyperlink" Target="https://podminky.urs.cz/item/CS_URS_2025_02/167151101" TargetMode="External" /><Relationship Id="rId10" Type="http://schemas.openxmlformats.org/officeDocument/2006/relationships/hyperlink" Target="https://podminky.urs.cz/item/CS_URS_2025_02/171151112" TargetMode="External" /><Relationship Id="rId11" Type="http://schemas.openxmlformats.org/officeDocument/2006/relationships/hyperlink" Target="https://podminky.urs.cz/item/CS_URS_2025_02/171201231" TargetMode="External" /><Relationship Id="rId12" Type="http://schemas.openxmlformats.org/officeDocument/2006/relationships/hyperlink" Target="https://podminky.urs.cz/item/CS_URS_2025_02/171251201" TargetMode="External" /><Relationship Id="rId13" Type="http://schemas.openxmlformats.org/officeDocument/2006/relationships/hyperlink" Target="https://podminky.urs.cz/item/CS_URS_2025_02/174111101" TargetMode="External" /><Relationship Id="rId14" Type="http://schemas.openxmlformats.org/officeDocument/2006/relationships/hyperlink" Target="https://podminky.urs.cz/item/CS_URS_2025_02/181411131" TargetMode="External" /><Relationship Id="rId15" Type="http://schemas.openxmlformats.org/officeDocument/2006/relationships/hyperlink" Target="https://podminky.urs.cz/item/CS_URS_2025_02/181951112" TargetMode="External" /><Relationship Id="rId16" Type="http://schemas.openxmlformats.org/officeDocument/2006/relationships/hyperlink" Target="https://podminky.urs.cz/item/CS_URS_2025_02/182303111" TargetMode="External" /><Relationship Id="rId17" Type="http://schemas.openxmlformats.org/officeDocument/2006/relationships/hyperlink" Target="https://podminky.urs.cz/item/CS_URS_2025_02/271542211" TargetMode="External" /><Relationship Id="rId18" Type="http://schemas.openxmlformats.org/officeDocument/2006/relationships/hyperlink" Target="https://podminky.urs.cz/item/CS_URS_2025_02/273321411" TargetMode="External" /><Relationship Id="rId19" Type="http://schemas.openxmlformats.org/officeDocument/2006/relationships/hyperlink" Target="https://podminky.urs.cz/item/CS_URS_2025_02/273362021" TargetMode="External" /><Relationship Id="rId20" Type="http://schemas.openxmlformats.org/officeDocument/2006/relationships/hyperlink" Target="https://podminky.urs.cz/item/CS_URS_2025_02/564871011" TargetMode="External" /><Relationship Id="rId21" Type="http://schemas.openxmlformats.org/officeDocument/2006/relationships/hyperlink" Target="https://podminky.urs.cz/item/CS_URS_2025_02/565145101" TargetMode="External" /><Relationship Id="rId22" Type="http://schemas.openxmlformats.org/officeDocument/2006/relationships/hyperlink" Target="https://podminky.urs.cz/item/CS_URS_2025_02/573211108" TargetMode="External" /><Relationship Id="rId23" Type="http://schemas.openxmlformats.org/officeDocument/2006/relationships/hyperlink" Target="https://podminky.urs.cz/item/CS_URS_2025_02/577134031" TargetMode="External" /><Relationship Id="rId24" Type="http://schemas.openxmlformats.org/officeDocument/2006/relationships/hyperlink" Target="https://podminky.urs.cz/item/CS_URS_2025_02/596211110" TargetMode="External" /><Relationship Id="rId25" Type="http://schemas.openxmlformats.org/officeDocument/2006/relationships/hyperlink" Target="https://podminky.urs.cz/item/CS_URS_2025_02/915211116" TargetMode="External" /><Relationship Id="rId26" Type="http://schemas.openxmlformats.org/officeDocument/2006/relationships/hyperlink" Target="https://podminky.urs.cz/item/CS_URS_2025_02/915611111" TargetMode="External" /><Relationship Id="rId27" Type="http://schemas.openxmlformats.org/officeDocument/2006/relationships/hyperlink" Target="https://podminky.urs.cz/item/CS_URS_2025_02/916131213" TargetMode="External" /><Relationship Id="rId28" Type="http://schemas.openxmlformats.org/officeDocument/2006/relationships/hyperlink" Target="https://podminky.urs.cz/item/CS_URS_2025_02/916231213" TargetMode="External" /><Relationship Id="rId29" Type="http://schemas.openxmlformats.org/officeDocument/2006/relationships/hyperlink" Target="https://podminky.urs.cz/item/CS_URS_2025_02/919122122" TargetMode="External" /><Relationship Id="rId30" Type="http://schemas.openxmlformats.org/officeDocument/2006/relationships/hyperlink" Target="https://podminky.urs.cz/item/CS_URS_2025_02/919726122" TargetMode="External" /><Relationship Id="rId31" Type="http://schemas.openxmlformats.org/officeDocument/2006/relationships/hyperlink" Target="https://podminky.urs.cz/item/CS_URS_2025_02/919735113" TargetMode="External" /><Relationship Id="rId32" Type="http://schemas.openxmlformats.org/officeDocument/2006/relationships/hyperlink" Target="https://podminky.urs.cz/item/CS_URS_2025_02/997221571" TargetMode="External" /><Relationship Id="rId33" Type="http://schemas.openxmlformats.org/officeDocument/2006/relationships/hyperlink" Target="https://podminky.urs.cz/item/CS_URS_2025_02/997221579" TargetMode="External" /><Relationship Id="rId34" Type="http://schemas.openxmlformats.org/officeDocument/2006/relationships/hyperlink" Target="https://podminky.urs.cz/item/CS_URS_2025_02/997221612" TargetMode="External" /><Relationship Id="rId35" Type="http://schemas.openxmlformats.org/officeDocument/2006/relationships/hyperlink" Target="https://podminky.urs.cz/item/CS_URS_2025_02/997221861" TargetMode="External" /><Relationship Id="rId36" Type="http://schemas.openxmlformats.org/officeDocument/2006/relationships/hyperlink" Target="https://podminky.urs.cz/item/CS_URS_2025_02/997221862" TargetMode="External" /><Relationship Id="rId37" Type="http://schemas.openxmlformats.org/officeDocument/2006/relationships/hyperlink" Target="https://podminky.urs.cz/item/CS_URS_2025_02/997221873" TargetMode="External" /><Relationship Id="rId38" Type="http://schemas.openxmlformats.org/officeDocument/2006/relationships/hyperlink" Target="https://podminky.urs.cz/item/CS_URS_2025_02/997221875" TargetMode="External" /><Relationship Id="rId39" Type="http://schemas.openxmlformats.org/officeDocument/2006/relationships/hyperlink" Target="https://podminky.urs.cz/item/CS_URS_2025_02/998223011" TargetMode="External" /><Relationship Id="rId4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3107143" TargetMode="External" /><Relationship Id="rId2" Type="http://schemas.openxmlformats.org/officeDocument/2006/relationships/hyperlink" Target="https://podminky.urs.cz/item/CS_URS_2025_02/113202111" TargetMode="External" /><Relationship Id="rId3" Type="http://schemas.openxmlformats.org/officeDocument/2006/relationships/hyperlink" Target="https://podminky.urs.cz/item/CS_URS_2025_02/121112003" TargetMode="External" /><Relationship Id="rId4" Type="http://schemas.openxmlformats.org/officeDocument/2006/relationships/hyperlink" Target="https://podminky.urs.cz/item/CS_URS_2025_02/122251102" TargetMode="External" /><Relationship Id="rId5" Type="http://schemas.openxmlformats.org/officeDocument/2006/relationships/hyperlink" Target="https://podminky.urs.cz/item/CS_URS_2025_02/131251102" TargetMode="External" /><Relationship Id="rId6" Type="http://schemas.openxmlformats.org/officeDocument/2006/relationships/hyperlink" Target="https://podminky.urs.cz/item/CS_URS_2025_02/162751117" TargetMode="External" /><Relationship Id="rId7" Type="http://schemas.openxmlformats.org/officeDocument/2006/relationships/hyperlink" Target="https://podminky.urs.cz/item/CS_URS_2025_02/162751119" TargetMode="External" /><Relationship Id="rId8" Type="http://schemas.openxmlformats.org/officeDocument/2006/relationships/hyperlink" Target="https://podminky.urs.cz/item/CS_URS_2025_02/167151101" TargetMode="External" /><Relationship Id="rId9" Type="http://schemas.openxmlformats.org/officeDocument/2006/relationships/hyperlink" Target="https://podminky.urs.cz/item/CS_URS_2025_02/171151112" TargetMode="External" /><Relationship Id="rId10" Type="http://schemas.openxmlformats.org/officeDocument/2006/relationships/hyperlink" Target="https://podminky.urs.cz/item/CS_URS_2025_02/171201231" TargetMode="External" /><Relationship Id="rId11" Type="http://schemas.openxmlformats.org/officeDocument/2006/relationships/hyperlink" Target="https://podminky.urs.cz/item/CS_URS_2025_02/171251201" TargetMode="External" /><Relationship Id="rId12" Type="http://schemas.openxmlformats.org/officeDocument/2006/relationships/hyperlink" Target="https://podminky.urs.cz/item/CS_URS_2025_02/174111101" TargetMode="External" /><Relationship Id="rId13" Type="http://schemas.openxmlformats.org/officeDocument/2006/relationships/hyperlink" Target="https://podminky.urs.cz/item/CS_URS_2025_02/181411131" TargetMode="External" /><Relationship Id="rId14" Type="http://schemas.openxmlformats.org/officeDocument/2006/relationships/hyperlink" Target="https://podminky.urs.cz/item/CS_URS_2025_02/181951112" TargetMode="External" /><Relationship Id="rId15" Type="http://schemas.openxmlformats.org/officeDocument/2006/relationships/hyperlink" Target="https://podminky.urs.cz/item/CS_URS_2025_02/182303111" TargetMode="External" /><Relationship Id="rId16" Type="http://schemas.openxmlformats.org/officeDocument/2006/relationships/hyperlink" Target="https://podminky.urs.cz/item/CS_URS_2025_02/271542211" TargetMode="External" /><Relationship Id="rId17" Type="http://schemas.openxmlformats.org/officeDocument/2006/relationships/hyperlink" Target="https://podminky.urs.cz/item/CS_URS_2025_02/273321411" TargetMode="External" /><Relationship Id="rId18" Type="http://schemas.openxmlformats.org/officeDocument/2006/relationships/hyperlink" Target="https://podminky.urs.cz/item/CS_URS_2025_02/273362021" TargetMode="External" /><Relationship Id="rId19" Type="http://schemas.openxmlformats.org/officeDocument/2006/relationships/hyperlink" Target="https://podminky.urs.cz/item/CS_URS_2025_02/564851011" TargetMode="External" /><Relationship Id="rId20" Type="http://schemas.openxmlformats.org/officeDocument/2006/relationships/hyperlink" Target="https://podminky.urs.cz/item/CS_URS_2025_02/564861011" TargetMode="External" /><Relationship Id="rId21" Type="http://schemas.openxmlformats.org/officeDocument/2006/relationships/hyperlink" Target="https://podminky.urs.cz/item/CS_URS_2025_02/564871011" TargetMode="External" /><Relationship Id="rId22" Type="http://schemas.openxmlformats.org/officeDocument/2006/relationships/hyperlink" Target="https://podminky.urs.cz/item/CS_URS_2025_02/565145101" TargetMode="External" /><Relationship Id="rId23" Type="http://schemas.openxmlformats.org/officeDocument/2006/relationships/hyperlink" Target="https://podminky.urs.cz/item/CS_URS_2025_02/573211108" TargetMode="External" /><Relationship Id="rId24" Type="http://schemas.openxmlformats.org/officeDocument/2006/relationships/hyperlink" Target="https://podminky.urs.cz/item/CS_URS_2025_02/577134031" TargetMode="External" /><Relationship Id="rId25" Type="http://schemas.openxmlformats.org/officeDocument/2006/relationships/hyperlink" Target="https://podminky.urs.cz/item/CS_URS_2025_02/596211110" TargetMode="External" /><Relationship Id="rId26" Type="http://schemas.openxmlformats.org/officeDocument/2006/relationships/hyperlink" Target="https://podminky.urs.cz/item/CS_URS_2025_02/596212210" TargetMode="External" /><Relationship Id="rId27" Type="http://schemas.openxmlformats.org/officeDocument/2006/relationships/hyperlink" Target="https://podminky.urs.cz/item/CS_URS_2025_02/916131213" TargetMode="External" /><Relationship Id="rId28" Type="http://schemas.openxmlformats.org/officeDocument/2006/relationships/hyperlink" Target="https://podminky.urs.cz/item/CS_URS_2025_02/916231213" TargetMode="External" /><Relationship Id="rId29" Type="http://schemas.openxmlformats.org/officeDocument/2006/relationships/hyperlink" Target="https://podminky.urs.cz/item/CS_URS_2025_02/919122122" TargetMode="External" /><Relationship Id="rId30" Type="http://schemas.openxmlformats.org/officeDocument/2006/relationships/hyperlink" Target="https://podminky.urs.cz/item/CS_URS_2025_02/919726122" TargetMode="External" /><Relationship Id="rId31" Type="http://schemas.openxmlformats.org/officeDocument/2006/relationships/hyperlink" Target="https://podminky.urs.cz/item/CS_URS_2025_02/919735113" TargetMode="External" /><Relationship Id="rId32" Type="http://schemas.openxmlformats.org/officeDocument/2006/relationships/hyperlink" Target="https://podminky.urs.cz/item/CS_URS_2025_02/997221571" TargetMode="External" /><Relationship Id="rId33" Type="http://schemas.openxmlformats.org/officeDocument/2006/relationships/hyperlink" Target="https://podminky.urs.cz/item/CS_URS_2025_02/997221579" TargetMode="External" /><Relationship Id="rId34" Type="http://schemas.openxmlformats.org/officeDocument/2006/relationships/hyperlink" Target="https://podminky.urs.cz/item/CS_URS_2025_02/997221612" TargetMode="External" /><Relationship Id="rId35" Type="http://schemas.openxmlformats.org/officeDocument/2006/relationships/hyperlink" Target="https://podminky.urs.cz/item/CS_URS_2025_02/997221861" TargetMode="External" /><Relationship Id="rId36" Type="http://schemas.openxmlformats.org/officeDocument/2006/relationships/hyperlink" Target="https://podminky.urs.cz/item/CS_URS_2025_02/997221875" TargetMode="External" /><Relationship Id="rId37" Type="http://schemas.openxmlformats.org/officeDocument/2006/relationships/hyperlink" Target="https://podminky.urs.cz/item/CS_URS_2025_02/998223011" TargetMode="External" /><Relationship Id="rId3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2101124" TargetMode="External" /><Relationship Id="rId2" Type="http://schemas.openxmlformats.org/officeDocument/2006/relationships/hyperlink" Target="https://podminky.urs.cz/item/CS_URS_2025_02/112251104" TargetMode="External" /><Relationship Id="rId3" Type="http://schemas.openxmlformats.org/officeDocument/2006/relationships/hyperlink" Target="https://podminky.urs.cz/item/CS_URS_2025_02/113107122" TargetMode="External" /><Relationship Id="rId4" Type="http://schemas.openxmlformats.org/officeDocument/2006/relationships/hyperlink" Target="https://podminky.urs.cz/item/CS_URS_2025_02/113107131" TargetMode="External" /><Relationship Id="rId5" Type="http://schemas.openxmlformats.org/officeDocument/2006/relationships/hyperlink" Target="https://podminky.urs.cz/item/CS_URS_2025_02/113107143" TargetMode="External" /><Relationship Id="rId6" Type="http://schemas.openxmlformats.org/officeDocument/2006/relationships/hyperlink" Target="https://podminky.urs.cz/item/CS_URS_2025_02/113202111" TargetMode="External" /><Relationship Id="rId7" Type="http://schemas.openxmlformats.org/officeDocument/2006/relationships/hyperlink" Target="https://podminky.urs.cz/item/CS_URS_2025_02/121112003" TargetMode="External" /><Relationship Id="rId8" Type="http://schemas.openxmlformats.org/officeDocument/2006/relationships/hyperlink" Target="https://podminky.urs.cz/item/CS_URS_2025_02/122251103" TargetMode="External" /><Relationship Id="rId9" Type="http://schemas.openxmlformats.org/officeDocument/2006/relationships/hyperlink" Target="https://podminky.urs.cz/item/CS_URS_2025_02/131251102" TargetMode="External" /><Relationship Id="rId10" Type="http://schemas.openxmlformats.org/officeDocument/2006/relationships/hyperlink" Target="https://podminky.urs.cz/item/CS_URS_2025_02/162751117" TargetMode="External" /><Relationship Id="rId11" Type="http://schemas.openxmlformats.org/officeDocument/2006/relationships/hyperlink" Target="https://podminky.urs.cz/item/CS_URS_2025_02/162751119" TargetMode="External" /><Relationship Id="rId12" Type="http://schemas.openxmlformats.org/officeDocument/2006/relationships/hyperlink" Target="https://podminky.urs.cz/item/CS_URS_2025_02/167151101" TargetMode="External" /><Relationship Id="rId13" Type="http://schemas.openxmlformats.org/officeDocument/2006/relationships/hyperlink" Target="https://podminky.urs.cz/item/CS_URS_2025_02/171151112" TargetMode="External" /><Relationship Id="rId14" Type="http://schemas.openxmlformats.org/officeDocument/2006/relationships/hyperlink" Target="https://podminky.urs.cz/item/CS_URS_2025_02/171201231" TargetMode="External" /><Relationship Id="rId15" Type="http://schemas.openxmlformats.org/officeDocument/2006/relationships/hyperlink" Target="https://podminky.urs.cz/item/CS_URS_2025_02/171251201" TargetMode="External" /><Relationship Id="rId16" Type="http://schemas.openxmlformats.org/officeDocument/2006/relationships/hyperlink" Target="https://podminky.urs.cz/item/CS_URS_2025_02/174111101" TargetMode="External" /><Relationship Id="rId17" Type="http://schemas.openxmlformats.org/officeDocument/2006/relationships/hyperlink" Target="https://podminky.urs.cz/item/CS_URS_2025_02/181411131" TargetMode="External" /><Relationship Id="rId18" Type="http://schemas.openxmlformats.org/officeDocument/2006/relationships/hyperlink" Target="https://podminky.urs.cz/item/CS_URS_2025_02/181951112" TargetMode="External" /><Relationship Id="rId19" Type="http://schemas.openxmlformats.org/officeDocument/2006/relationships/hyperlink" Target="https://podminky.urs.cz/item/CS_URS_2025_02/182303111" TargetMode="External" /><Relationship Id="rId20" Type="http://schemas.openxmlformats.org/officeDocument/2006/relationships/hyperlink" Target="https://podminky.urs.cz/item/CS_URS_2025_02/271542211" TargetMode="External" /><Relationship Id="rId21" Type="http://schemas.openxmlformats.org/officeDocument/2006/relationships/hyperlink" Target="https://podminky.urs.cz/item/CS_URS_2025_02/273321411" TargetMode="External" /><Relationship Id="rId22" Type="http://schemas.openxmlformats.org/officeDocument/2006/relationships/hyperlink" Target="https://podminky.urs.cz/item/CS_URS_2025_02/273362021" TargetMode="External" /><Relationship Id="rId23" Type="http://schemas.openxmlformats.org/officeDocument/2006/relationships/hyperlink" Target="https://podminky.urs.cz/item/CS_URS_2025_02/564851011" TargetMode="External" /><Relationship Id="rId24" Type="http://schemas.openxmlformats.org/officeDocument/2006/relationships/hyperlink" Target="https://podminky.urs.cz/item/CS_URS_2025_02/564861011" TargetMode="External" /><Relationship Id="rId25" Type="http://schemas.openxmlformats.org/officeDocument/2006/relationships/hyperlink" Target="https://podminky.urs.cz/item/CS_URS_2025_02/564871011" TargetMode="External" /><Relationship Id="rId26" Type="http://schemas.openxmlformats.org/officeDocument/2006/relationships/hyperlink" Target="https://podminky.urs.cz/item/CS_URS_2025_02/565145101" TargetMode="External" /><Relationship Id="rId27" Type="http://schemas.openxmlformats.org/officeDocument/2006/relationships/hyperlink" Target="https://podminky.urs.cz/item/CS_URS_2025_02/573211108" TargetMode="External" /><Relationship Id="rId28" Type="http://schemas.openxmlformats.org/officeDocument/2006/relationships/hyperlink" Target="https://podminky.urs.cz/item/CS_URS_2025_02/577134031" TargetMode="External" /><Relationship Id="rId29" Type="http://schemas.openxmlformats.org/officeDocument/2006/relationships/hyperlink" Target="https://podminky.urs.cz/item/CS_URS_2025_02/596211110" TargetMode="External" /><Relationship Id="rId30" Type="http://schemas.openxmlformats.org/officeDocument/2006/relationships/hyperlink" Target="https://podminky.urs.cz/item/CS_URS_2025_02/596212210" TargetMode="External" /><Relationship Id="rId31" Type="http://schemas.openxmlformats.org/officeDocument/2006/relationships/hyperlink" Target="https://podminky.urs.cz/item/CS_URS_2025_02/915211116" TargetMode="External" /><Relationship Id="rId32" Type="http://schemas.openxmlformats.org/officeDocument/2006/relationships/hyperlink" Target="https://podminky.urs.cz/item/CS_URS_2025_02/915611111" TargetMode="External" /><Relationship Id="rId33" Type="http://schemas.openxmlformats.org/officeDocument/2006/relationships/hyperlink" Target="https://podminky.urs.cz/item/CS_URS_2025_02/916131213" TargetMode="External" /><Relationship Id="rId34" Type="http://schemas.openxmlformats.org/officeDocument/2006/relationships/hyperlink" Target="https://podminky.urs.cz/item/CS_URS_2025_02/916231213" TargetMode="External" /><Relationship Id="rId35" Type="http://schemas.openxmlformats.org/officeDocument/2006/relationships/hyperlink" Target="https://podminky.urs.cz/item/CS_URS_2025_02/919122122" TargetMode="External" /><Relationship Id="rId36" Type="http://schemas.openxmlformats.org/officeDocument/2006/relationships/hyperlink" Target="https://podminky.urs.cz/item/CS_URS_2025_02/919726122" TargetMode="External" /><Relationship Id="rId37" Type="http://schemas.openxmlformats.org/officeDocument/2006/relationships/hyperlink" Target="https://podminky.urs.cz/item/CS_URS_2025_02/919735113" TargetMode="External" /><Relationship Id="rId38" Type="http://schemas.openxmlformats.org/officeDocument/2006/relationships/hyperlink" Target="https://podminky.urs.cz/item/CS_URS_2025_02/919735123" TargetMode="External" /><Relationship Id="rId39" Type="http://schemas.openxmlformats.org/officeDocument/2006/relationships/hyperlink" Target="https://podminky.urs.cz/item/CS_URS_2025_02/997221571" TargetMode="External" /><Relationship Id="rId40" Type="http://schemas.openxmlformats.org/officeDocument/2006/relationships/hyperlink" Target="https://podminky.urs.cz/item/CS_URS_2025_02/997221579" TargetMode="External" /><Relationship Id="rId41" Type="http://schemas.openxmlformats.org/officeDocument/2006/relationships/hyperlink" Target="https://podminky.urs.cz/item/CS_URS_2025_02/997221612" TargetMode="External" /><Relationship Id="rId42" Type="http://schemas.openxmlformats.org/officeDocument/2006/relationships/hyperlink" Target="https://podminky.urs.cz/item/CS_URS_2025_02/997221861" TargetMode="External" /><Relationship Id="rId43" Type="http://schemas.openxmlformats.org/officeDocument/2006/relationships/hyperlink" Target="https://podminky.urs.cz/item/CS_URS_2025_02/997221873" TargetMode="External" /><Relationship Id="rId44" Type="http://schemas.openxmlformats.org/officeDocument/2006/relationships/hyperlink" Target="https://podminky.urs.cz/item/CS_URS_2025_02/997221875" TargetMode="External" /><Relationship Id="rId45" Type="http://schemas.openxmlformats.org/officeDocument/2006/relationships/hyperlink" Target="https://podminky.urs.cz/item/CS_URS_2025_02/998223011" TargetMode="External" /><Relationship Id="rId46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3107143" TargetMode="External" /><Relationship Id="rId2" Type="http://schemas.openxmlformats.org/officeDocument/2006/relationships/hyperlink" Target="https://podminky.urs.cz/item/CS_URS_2025_02/113202111" TargetMode="External" /><Relationship Id="rId3" Type="http://schemas.openxmlformats.org/officeDocument/2006/relationships/hyperlink" Target="https://podminky.urs.cz/item/CS_URS_2025_02/121112003" TargetMode="External" /><Relationship Id="rId4" Type="http://schemas.openxmlformats.org/officeDocument/2006/relationships/hyperlink" Target="https://podminky.urs.cz/item/CS_URS_2025_02/122251102" TargetMode="External" /><Relationship Id="rId5" Type="http://schemas.openxmlformats.org/officeDocument/2006/relationships/hyperlink" Target="https://podminky.urs.cz/item/CS_URS_2025_02/131251102" TargetMode="External" /><Relationship Id="rId6" Type="http://schemas.openxmlformats.org/officeDocument/2006/relationships/hyperlink" Target="https://podminky.urs.cz/item/CS_URS_2025_02/162751117" TargetMode="External" /><Relationship Id="rId7" Type="http://schemas.openxmlformats.org/officeDocument/2006/relationships/hyperlink" Target="https://podminky.urs.cz/item/CS_URS_2025_02/162751119" TargetMode="External" /><Relationship Id="rId8" Type="http://schemas.openxmlformats.org/officeDocument/2006/relationships/hyperlink" Target="https://podminky.urs.cz/item/CS_URS_2025_02/167151101" TargetMode="External" /><Relationship Id="rId9" Type="http://schemas.openxmlformats.org/officeDocument/2006/relationships/hyperlink" Target="https://podminky.urs.cz/item/CS_URS_2025_02/171151112" TargetMode="External" /><Relationship Id="rId10" Type="http://schemas.openxmlformats.org/officeDocument/2006/relationships/hyperlink" Target="https://podminky.urs.cz/item/CS_URS_2025_02/171201231" TargetMode="External" /><Relationship Id="rId11" Type="http://schemas.openxmlformats.org/officeDocument/2006/relationships/hyperlink" Target="https://podminky.urs.cz/item/CS_URS_2025_02/171251201" TargetMode="External" /><Relationship Id="rId12" Type="http://schemas.openxmlformats.org/officeDocument/2006/relationships/hyperlink" Target="https://podminky.urs.cz/item/CS_URS_2025_02/174111101" TargetMode="External" /><Relationship Id="rId13" Type="http://schemas.openxmlformats.org/officeDocument/2006/relationships/hyperlink" Target="https://podminky.urs.cz/item/CS_URS_2025_02/181411131" TargetMode="External" /><Relationship Id="rId14" Type="http://schemas.openxmlformats.org/officeDocument/2006/relationships/hyperlink" Target="https://podminky.urs.cz/item/CS_URS_2025_02/181951112" TargetMode="External" /><Relationship Id="rId15" Type="http://schemas.openxmlformats.org/officeDocument/2006/relationships/hyperlink" Target="https://podminky.urs.cz/item/CS_URS_2025_02/182303111" TargetMode="External" /><Relationship Id="rId16" Type="http://schemas.openxmlformats.org/officeDocument/2006/relationships/hyperlink" Target="https://podminky.urs.cz/item/CS_URS_2025_02/271542211" TargetMode="External" /><Relationship Id="rId17" Type="http://schemas.openxmlformats.org/officeDocument/2006/relationships/hyperlink" Target="https://podminky.urs.cz/item/CS_URS_2025_02/273321411" TargetMode="External" /><Relationship Id="rId18" Type="http://schemas.openxmlformats.org/officeDocument/2006/relationships/hyperlink" Target="https://podminky.urs.cz/item/CS_URS_2025_02/273362021" TargetMode="External" /><Relationship Id="rId19" Type="http://schemas.openxmlformats.org/officeDocument/2006/relationships/hyperlink" Target="https://podminky.urs.cz/item/CS_URS_2025_02/564851011" TargetMode="External" /><Relationship Id="rId20" Type="http://schemas.openxmlformats.org/officeDocument/2006/relationships/hyperlink" Target="https://podminky.urs.cz/item/CS_URS_2025_02/564861011" TargetMode="External" /><Relationship Id="rId21" Type="http://schemas.openxmlformats.org/officeDocument/2006/relationships/hyperlink" Target="https://podminky.urs.cz/item/CS_URS_2025_02/564871011" TargetMode="External" /><Relationship Id="rId22" Type="http://schemas.openxmlformats.org/officeDocument/2006/relationships/hyperlink" Target="https://podminky.urs.cz/item/CS_URS_2025_02/565145101" TargetMode="External" /><Relationship Id="rId23" Type="http://schemas.openxmlformats.org/officeDocument/2006/relationships/hyperlink" Target="https://podminky.urs.cz/item/CS_URS_2025_02/573211108" TargetMode="External" /><Relationship Id="rId24" Type="http://schemas.openxmlformats.org/officeDocument/2006/relationships/hyperlink" Target="https://podminky.urs.cz/item/CS_URS_2025_02/577134031" TargetMode="External" /><Relationship Id="rId25" Type="http://schemas.openxmlformats.org/officeDocument/2006/relationships/hyperlink" Target="https://podminky.urs.cz/item/CS_URS_2025_02/596211110" TargetMode="External" /><Relationship Id="rId26" Type="http://schemas.openxmlformats.org/officeDocument/2006/relationships/hyperlink" Target="https://podminky.urs.cz/item/CS_URS_2025_02/596212210" TargetMode="External" /><Relationship Id="rId27" Type="http://schemas.openxmlformats.org/officeDocument/2006/relationships/hyperlink" Target="https://podminky.urs.cz/item/CS_URS_2025_02/916131213" TargetMode="External" /><Relationship Id="rId28" Type="http://schemas.openxmlformats.org/officeDocument/2006/relationships/hyperlink" Target="https://podminky.urs.cz/item/CS_URS_2025_02/916231213" TargetMode="External" /><Relationship Id="rId29" Type="http://schemas.openxmlformats.org/officeDocument/2006/relationships/hyperlink" Target="https://podminky.urs.cz/item/CS_URS_2025_02/919122122" TargetMode="External" /><Relationship Id="rId30" Type="http://schemas.openxmlformats.org/officeDocument/2006/relationships/hyperlink" Target="https://podminky.urs.cz/item/CS_URS_2025_02/919726122" TargetMode="External" /><Relationship Id="rId31" Type="http://schemas.openxmlformats.org/officeDocument/2006/relationships/hyperlink" Target="https://podminky.urs.cz/item/CS_URS_2025_02/919735113" TargetMode="External" /><Relationship Id="rId32" Type="http://schemas.openxmlformats.org/officeDocument/2006/relationships/hyperlink" Target="https://podminky.urs.cz/item/CS_URS_2025_02/997221571" TargetMode="External" /><Relationship Id="rId33" Type="http://schemas.openxmlformats.org/officeDocument/2006/relationships/hyperlink" Target="https://podminky.urs.cz/item/CS_URS_2025_02/997221579" TargetMode="External" /><Relationship Id="rId34" Type="http://schemas.openxmlformats.org/officeDocument/2006/relationships/hyperlink" Target="https://podminky.urs.cz/item/CS_URS_2025_02/997221612" TargetMode="External" /><Relationship Id="rId35" Type="http://schemas.openxmlformats.org/officeDocument/2006/relationships/hyperlink" Target="https://podminky.urs.cz/item/CS_URS_2025_02/997221861" TargetMode="External" /><Relationship Id="rId36" Type="http://schemas.openxmlformats.org/officeDocument/2006/relationships/hyperlink" Target="https://podminky.urs.cz/item/CS_URS_2025_02/997221875" TargetMode="External" /><Relationship Id="rId37" Type="http://schemas.openxmlformats.org/officeDocument/2006/relationships/hyperlink" Target="https://podminky.urs.cz/item/CS_URS_2025_02/998223011" TargetMode="External" /><Relationship Id="rId38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3106123" TargetMode="External" /><Relationship Id="rId2" Type="http://schemas.openxmlformats.org/officeDocument/2006/relationships/hyperlink" Target="https://podminky.urs.cz/item/CS_URS_2025_02/113107122" TargetMode="External" /><Relationship Id="rId3" Type="http://schemas.openxmlformats.org/officeDocument/2006/relationships/hyperlink" Target="https://podminky.urs.cz/item/CS_URS_2025_02/113107143" TargetMode="External" /><Relationship Id="rId4" Type="http://schemas.openxmlformats.org/officeDocument/2006/relationships/hyperlink" Target="https://podminky.urs.cz/item/CS_URS_2025_02/113201111" TargetMode="External" /><Relationship Id="rId5" Type="http://schemas.openxmlformats.org/officeDocument/2006/relationships/hyperlink" Target="https://podminky.urs.cz/item/CS_URS_2025_02/113202111" TargetMode="External" /><Relationship Id="rId6" Type="http://schemas.openxmlformats.org/officeDocument/2006/relationships/hyperlink" Target="https://podminky.urs.cz/item/CS_URS_2025_02/121112003" TargetMode="External" /><Relationship Id="rId7" Type="http://schemas.openxmlformats.org/officeDocument/2006/relationships/hyperlink" Target="https://podminky.urs.cz/item/CS_URS_2025_02/122251102" TargetMode="External" /><Relationship Id="rId8" Type="http://schemas.openxmlformats.org/officeDocument/2006/relationships/hyperlink" Target="https://podminky.urs.cz/item/CS_URS_2025_02/131251102" TargetMode="External" /><Relationship Id="rId9" Type="http://schemas.openxmlformats.org/officeDocument/2006/relationships/hyperlink" Target="https://podminky.urs.cz/item/CS_URS_2025_02/132251101" TargetMode="External" /><Relationship Id="rId10" Type="http://schemas.openxmlformats.org/officeDocument/2006/relationships/hyperlink" Target="https://podminky.urs.cz/item/CS_URS_2025_02/162751117" TargetMode="External" /><Relationship Id="rId11" Type="http://schemas.openxmlformats.org/officeDocument/2006/relationships/hyperlink" Target="https://podminky.urs.cz/item/CS_URS_2025_02/162751119" TargetMode="External" /><Relationship Id="rId12" Type="http://schemas.openxmlformats.org/officeDocument/2006/relationships/hyperlink" Target="https://podminky.urs.cz/item/CS_URS_2025_02/167151101" TargetMode="External" /><Relationship Id="rId13" Type="http://schemas.openxmlformats.org/officeDocument/2006/relationships/hyperlink" Target="https://podminky.urs.cz/item/CS_URS_2025_02/171151112" TargetMode="External" /><Relationship Id="rId14" Type="http://schemas.openxmlformats.org/officeDocument/2006/relationships/hyperlink" Target="https://podminky.urs.cz/item/CS_URS_2025_02/171201231" TargetMode="External" /><Relationship Id="rId15" Type="http://schemas.openxmlformats.org/officeDocument/2006/relationships/hyperlink" Target="https://podminky.urs.cz/item/CS_URS_2025_02/171251201" TargetMode="External" /><Relationship Id="rId16" Type="http://schemas.openxmlformats.org/officeDocument/2006/relationships/hyperlink" Target="https://podminky.urs.cz/item/CS_URS_2025_02/174111101" TargetMode="External" /><Relationship Id="rId17" Type="http://schemas.openxmlformats.org/officeDocument/2006/relationships/hyperlink" Target="https://podminky.urs.cz/item/CS_URS_2025_02/175111101" TargetMode="External" /><Relationship Id="rId18" Type="http://schemas.openxmlformats.org/officeDocument/2006/relationships/hyperlink" Target="https://podminky.urs.cz/item/CS_URS_2025_02/181411131" TargetMode="External" /><Relationship Id="rId19" Type="http://schemas.openxmlformats.org/officeDocument/2006/relationships/hyperlink" Target="https://podminky.urs.cz/item/CS_URS_2025_02/181951112" TargetMode="External" /><Relationship Id="rId20" Type="http://schemas.openxmlformats.org/officeDocument/2006/relationships/hyperlink" Target="https://podminky.urs.cz/item/CS_URS_2025_02/182303111" TargetMode="External" /><Relationship Id="rId21" Type="http://schemas.openxmlformats.org/officeDocument/2006/relationships/hyperlink" Target="https://podminky.urs.cz/item/CS_URS_2025_02/271542211" TargetMode="External" /><Relationship Id="rId22" Type="http://schemas.openxmlformats.org/officeDocument/2006/relationships/hyperlink" Target="https://podminky.urs.cz/item/CS_URS_2025_02/273321411" TargetMode="External" /><Relationship Id="rId23" Type="http://schemas.openxmlformats.org/officeDocument/2006/relationships/hyperlink" Target="https://podminky.urs.cz/item/CS_URS_2025_02/273362021" TargetMode="External" /><Relationship Id="rId24" Type="http://schemas.openxmlformats.org/officeDocument/2006/relationships/hyperlink" Target="https://podminky.urs.cz/item/CS_URS_2025_02/564851011" TargetMode="External" /><Relationship Id="rId25" Type="http://schemas.openxmlformats.org/officeDocument/2006/relationships/hyperlink" Target="https://podminky.urs.cz/item/CS_URS_2025_02/564861011" TargetMode="External" /><Relationship Id="rId26" Type="http://schemas.openxmlformats.org/officeDocument/2006/relationships/hyperlink" Target="https://podminky.urs.cz/item/CS_URS_2025_02/564871011" TargetMode="External" /><Relationship Id="rId27" Type="http://schemas.openxmlformats.org/officeDocument/2006/relationships/hyperlink" Target="https://podminky.urs.cz/item/CS_URS_2025_02/565145101" TargetMode="External" /><Relationship Id="rId28" Type="http://schemas.openxmlformats.org/officeDocument/2006/relationships/hyperlink" Target="https://podminky.urs.cz/item/CS_URS_2025_02/573211108" TargetMode="External" /><Relationship Id="rId29" Type="http://schemas.openxmlformats.org/officeDocument/2006/relationships/hyperlink" Target="https://podminky.urs.cz/item/CS_URS_2025_02/577134031" TargetMode="External" /><Relationship Id="rId30" Type="http://schemas.openxmlformats.org/officeDocument/2006/relationships/hyperlink" Target="https://podminky.urs.cz/item/CS_URS_2025_02/596211110" TargetMode="External" /><Relationship Id="rId31" Type="http://schemas.openxmlformats.org/officeDocument/2006/relationships/hyperlink" Target="https://podminky.urs.cz/item/CS_URS_2025_02/596212210" TargetMode="External" /><Relationship Id="rId32" Type="http://schemas.openxmlformats.org/officeDocument/2006/relationships/hyperlink" Target="https://podminky.urs.cz/item/CS_URS_2025_02/915211116" TargetMode="External" /><Relationship Id="rId33" Type="http://schemas.openxmlformats.org/officeDocument/2006/relationships/hyperlink" Target="https://podminky.urs.cz/item/CS_URS_2025_02/915611111" TargetMode="External" /><Relationship Id="rId34" Type="http://schemas.openxmlformats.org/officeDocument/2006/relationships/hyperlink" Target="https://podminky.urs.cz/item/CS_URS_2025_02/916131213" TargetMode="External" /><Relationship Id="rId35" Type="http://schemas.openxmlformats.org/officeDocument/2006/relationships/hyperlink" Target="https://podminky.urs.cz/item/CS_URS_2025_02/916231213" TargetMode="External" /><Relationship Id="rId36" Type="http://schemas.openxmlformats.org/officeDocument/2006/relationships/hyperlink" Target="https://podminky.urs.cz/item/CS_URS_2025_02/919122122" TargetMode="External" /><Relationship Id="rId37" Type="http://schemas.openxmlformats.org/officeDocument/2006/relationships/hyperlink" Target="https://podminky.urs.cz/item/CS_URS_2025_02/919726122" TargetMode="External" /><Relationship Id="rId38" Type="http://schemas.openxmlformats.org/officeDocument/2006/relationships/hyperlink" Target="https://podminky.urs.cz/item/CS_URS_2025_02/919735113" TargetMode="External" /><Relationship Id="rId39" Type="http://schemas.openxmlformats.org/officeDocument/2006/relationships/hyperlink" Target="https://podminky.urs.cz/item/CS_URS_2025_02/997221571" TargetMode="External" /><Relationship Id="rId40" Type="http://schemas.openxmlformats.org/officeDocument/2006/relationships/hyperlink" Target="https://podminky.urs.cz/item/CS_URS_2025_02/997221579" TargetMode="External" /><Relationship Id="rId41" Type="http://schemas.openxmlformats.org/officeDocument/2006/relationships/hyperlink" Target="https://podminky.urs.cz/item/CS_URS_2025_02/997221612" TargetMode="External" /><Relationship Id="rId42" Type="http://schemas.openxmlformats.org/officeDocument/2006/relationships/hyperlink" Target="https://podminky.urs.cz/item/CS_URS_2025_02/997221861" TargetMode="External" /><Relationship Id="rId43" Type="http://schemas.openxmlformats.org/officeDocument/2006/relationships/hyperlink" Target="https://podminky.urs.cz/item/CS_URS_2025_02/997221873" TargetMode="External" /><Relationship Id="rId44" Type="http://schemas.openxmlformats.org/officeDocument/2006/relationships/hyperlink" Target="https://podminky.urs.cz/item/CS_URS_2025_02/997221875" TargetMode="External" /><Relationship Id="rId45" Type="http://schemas.openxmlformats.org/officeDocument/2006/relationships/hyperlink" Target="https://podminky.urs.cz/item/CS_URS_2025_02/998223011" TargetMode="External" /><Relationship Id="rId46" Type="http://schemas.openxmlformats.org/officeDocument/2006/relationships/hyperlink" Target="https://podminky.urs.cz/item/CS_URS_2025_02/767161813" TargetMode="External" /><Relationship Id="rId47" Type="http://schemas.openxmlformats.org/officeDocument/2006/relationships/hyperlink" Target="https://podminky.urs.cz/item/CS_URS_2025_02/210220020" TargetMode="External" /><Relationship Id="rId48" Type="http://schemas.openxmlformats.org/officeDocument/2006/relationships/hyperlink" Target="https://podminky.urs.cz/item/CS_URS_2025_02/210800411" TargetMode="External" /><Relationship Id="rId49" Type="http://schemas.openxmlformats.org/officeDocument/2006/relationships/hyperlink" Target="https://podminky.urs.cz/item/CS_URS_2025_02/460510054" TargetMode="External" /><Relationship Id="rId50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3107122" TargetMode="External" /><Relationship Id="rId2" Type="http://schemas.openxmlformats.org/officeDocument/2006/relationships/hyperlink" Target="https://podminky.urs.cz/item/CS_URS_2025_02/113107123" TargetMode="External" /><Relationship Id="rId3" Type="http://schemas.openxmlformats.org/officeDocument/2006/relationships/hyperlink" Target="https://podminky.urs.cz/item/CS_URS_2025_02/113107131" TargetMode="External" /><Relationship Id="rId4" Type="http://schemas.openxmlformats.org/officeDocument/2006/relationships/hyperlink" Target="https://podminky.urs.cz/item/CS_URS_2025_02/113107143" TargetMode="External" /><Relationship Id="rId5" Type="http://schemas.openxmlformats.org/officeDocument/2006/relationships/hyperlink" Target="https://podminky.urs.cz/item/CS_URS_2025_02/113202111" TargetMode="External" /><Relationship Id="rId6" Type="http://schemas.openxmlformats.org/officeDocument/2006/relationships/hyperlink" Target="https://podminky.urs.cz/item/CS_URS_2025_02/121112003" TargetMode="External" /><Relationship Id="rId7" Type="http://schemas.openxmlformats.org/officeDocument/2006/relationships/hyperlink" Target="https://podminky.urs.cz/item/CS_URS_2025_02/122251103" TargetMode="External" /><Relationship Id="rId8" Type="http://schemas.openxmlformats.org/officeDocument/2006/relationships/hyperlink" Target="https://podminky.urs.cz/item/CS_URS_2025_02/131251102" TargetMode="External" /><Relationship Id="rId9" Type="http://schemas.openxmlformats.org/officeDocument/2006/relationships/hyperlink" Target="https://podminky.urs.cz/item/CS_URS_2025_02/162751117" TargetMode="External" /><Relationship Id="rId10" Type="http://schemas.openxmlformats.org/officeDocument/2006/relationships/hyperlink" Target="https://podminky.urs.cz/item/CS_URS_2025_02/162751119" TargetMode="External" /><Relationship Id="rId11" Type="http://schemas.openxmlformats.org/officeDocument/2006/relationships/hyperlink" Target="https://podminky.urs.cz/item/CS_URS_2025_02/167151111" TargetMode="External" /><Relationship Id="rId12" Type="http://schemas.openxmlformats.org/officeDocument/2006/relationships/hyperlink" Target="https://podminky.urs.cz/item/CS_URS_2025_02/171151112" TargetMode="External" /><Relationship Id="rId13" Type="http://schemas.openxmlformats.org/officeDocument/2006/relationships/hyperlink" Target="https://podminky.urs.cz/item/CS_URS_2025_02/171201231" TargetMode="External" /><Relationship Id="rId14" Type="http://schemas.openxmlformats.org/officeDocument/2006/relationships/hyperlink" Target="https://podminky.urs.cz/item/CS_URS_2025_02/171251201" TargetMode="External" /><Relationship Id="rId15" Type="http://schemas.openxmlformats.org/officeDocument/2006/relationships/hyperlink" Target="https://podminky.urs.cz/item/CS_URS_2025_02/174111101" TargetMode="External" /><Relationship Id="rId16" Type="http://schemas.openxmlformats.org/officeDocument/2006/relationships/hyperlink" Target="https://podminky.urs.cz/item/CS_URS_2025_02/181411131" TargetMode="External" /><Relationship Id="rId17" Type="http://schemas.openxmlformats.org/officeDocument/2006/relationships/hyperlink" Target="https://podminky.urs.cz/item/CS_URS_2025_02/181951112" TargetMode="External" /><Relationship Id="rId18" Type="http://schemas.openxmlformats.org/officeDocument/2006/relationships/hyperlink" Target="https://podminky.urs.cz/item/CS_URS_2025_02/182303111" TargetMode="External" /><Relationship Id="rId19" Type="http://schemas.openxmlformats.org/officeDocument/2006/relationships/hyperlink" Target="https://podminky.urs.cz/item/CS_URS_2025_02/271542211" TargetMode="External" /><Relationship Id="rId20" Type="http://schemas.openxmlformats.org/officeDocument/2006/relationships/hyperlink" Target="https://podminky.urs.cz/item/CS_URS_2025_02/273321411" TargetMode="External" /><Relationship Id="rId21" Type="http://schemas.openxmlformats.org/officeDocument/2006/relationships/hyperlink" Target="https://podminky.urs.cz/item/CS_URS_2025_02/273362021" TargetMode="External" /><Relationship Id="rId22" Type="http://schemas.openxmlformats.org/officeDocument/2006/relationships/hyperlink" Target="https://podminky.urs.cz/item/CS_URS_2025_02/564851011" TargetMode="External" /><Relationship Id="rId23" Type="http://schemas.openxmlformats.org/officeDocument/2006/relationships/hyperlink" Target="https://podminky.urs.cz/item/CS_URS_2025_02/564861011" TargetMode="External" /><Relationship Id="rId24" Type="http://schemas.openxmlformats.org/officeDocument/2006/relationships/hyperlink" Target="https://podminky.urs.cz/item/CS_URS_2025_02/564871011" TargetMode="External" /><Relationship Id="rId25" Type="http://schemas.openxmlformats.org/officeDocument/2006/relationships/hyperlink" Target="https://podminky.urs.cz/item/CS_URS_2025_02/565145101" TargetMode="External" /><Relationship Id="rId26" Type="http://schemas.openxmlformats.org/officeDocument/2006/relationships/hyperlink" Target="https://podminky.urs.cz/item/CS_URS_2025_02/573211108" TargetMode="External" /><Relationship Id="rId27" Type="http://schemas.openxmlformats.org/officeDocument/2006/relationships/hyperlink" Target="https://podminky.urs.cz/item/CS_URS_2025_02/577134031" TargetMode="External" /><Relationship Id="rId28" Type="http://schemas.openxmlformats.org/officeDocument/2006/relationships/hyperlink" Target="https://podminky.urs.cz/item/CS_URS_2025_02/596211110" TargetMode="External" /><Relationship Id="rId29" Type="http://schemas.openxmlformats.org/officeDocument/2006/relationships/hyperlink" Target="https://podminky.urs.cz/item/CS_URS_2025_02/596212210" TargetMode="External" /><Relationship Id="rId30" Type="http://schemas.openxmlformats.org/officeDocument/2006/relationships/hyperlink" Target="https://podminky.urs.cz/item/CS_URS_2025_02/915211116" TargetMode="External" /><Relationship Id="rId31" Type="http://schemas.openxmlformats.org/officeDocument/2006/relationships/hyperlink" Target="https://podminky.urs.cz/item/CS_URS_2025_02/915611111" TargetMode="External" /><Relationship Id="rId32" Type="http://schemas.openxmlformats.org/officeDocument/2006/relationships/hyperlink" Target="https://podminky.urs.cz/item/CS_URS_2025_02/916131213" TargetMode="External" /><Relationship Id="rId33" Type="http://schemas.openxmlformats.org/officeDocument/2006/relationships/hyperlink" Target="https://podminky.urs.cz/item/CS_URS_2025_02/916231213" TargetMode="External" /><Relationship Id="rId34" Type="http://schemas.openxmlformats.org/officeDocument/2006/relationships/hyperlink" Target="https://podminky.urs.cz/item/CS_URS_2025_02/919122122" TargetMode="External" /><Relationship Id="rId35" Type="http://schemas.openxmlformats.org/officeDocument/2006/relationships/hyperlink" Target="https://podminky.urs.cz/item/CS_URS_2025_02/919726122" TargetMode="External" /><Relationship Id="rId36" Type="http://schemas.openxmlformats.org/officeDocument/2006/relationships/hyperlink" Target="https://podminky.urs.cz/item/CS_URS_2025_02/919735113" TargetMode="External" /><Relationship Id="rId37" Type="http://schemas.openxmlformats.org/officeDocument/2006/relationships/hyperlink" Target="https://podminky.urs.cz/item/CS_URS_2025_02/997221571" TargetMode="External" /><Relationship Id="rId38" Type="http://schemas.openxmlformats.org/officeDocument/2006/relationships/hyperlink" Target="https://podminky.urs.cz/item/CS_URS_2025_02/997221579" TargetMode="External" /><Relationship Id="rId39" Type="http://schemas.openxmlformats.org/officeDocument/2006/relationships/hyperlink" Target="https://podminky.urs.cz/item/CS_URS_2025_02/997221612" TargetMode="External" /><Relationship Id="rId40" Type="http://schemas.openxmlformats.org/officeDocument/2006/relationships/hyperlink" Target="https://podminky.urs.cz/item/CS_URS_2025_02/997221861" TargetMode="External" /><Relationship Id="rId41" Type="http://schemas.openxmlformats.org/officeDocument/2006/relationships/hyperlink" Target="https://podminky.urs.cz/item/CS_URS_2025_02/997221873" TargetMode="External" /><Relationship Id="rId42" Type="http://schemas.openxmlformats.org/officeDocument/2006/relationships/hyperlink" Target="https://podminky.urs.cz/item/CS_URS_2025_02/997221875" TargetMode="External" /><Relationship Id="rId43" Type="http://schemas.openxmlformats.org/officeDocument/2006/relationships/hyperlink" Target="https://podminky.urs.cz/item/CS_URS_2025_02/998223011" TargetMode="External" /><Relationship Id="rId44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3107143" TargetMode="External" /><Relationship Id="rId2" Type="http://schemas.openxmlformats.org/officeDocument/2006/relationships/hyperlink" Target="https://podminky.urs.cz/item/CS_URS_2025_02/113202111" TargetMode="External" /><Relationship Id="rId3" Type="http://schemas.openxmlformats.org/officeDocument/2006/relationships/hyperlink" Target="https://podminky.urs.cz/item/CS_URS_2025_02/121151113" TargetMode="External" /><Relationship Id="rId4" Type="http://schemas.openxmlformats.org/officeDocument/2006/relationships/hyperlink" Target="https://podminky.urs.cz/item/CS_URS_2025_02/122251104" TargetMode="External" /><Relationship Id="rId5" Type="http://schemas.openxmlformats.org/officeDocument/2006/relationships/hyperlink" Target="https://podminky.urs.cz/item/CS_URS_2025_02/131251102" TargetMode="External" /><Relationship Id="rId6" Type="http://schemas.openxmlformats.org/officeDocument/2006/relationships/hyperlink" Target="https://podminky.urs.cz/item/CS_URS_2025_02/132251102" TargetMode="External" /><Relationship Id="rId7" Type="http://schemas.openxmlformats.org/officeDocument/2006/relationships/hyperlink" Target="https://podminky.urs.cz/item/CS_URS_2025_02/162751117" TargetMode="External" /><Relationship Id="rId8" Type="http://schemas.openxmlformats.org/officeDocument/2006/relationships/hyperlink" Target="https://podminky.urs.cz/item/CS_URS_2025_02/162751119" TargetMode="External" /><Relationship Id="rId9" Type="http://schemas.openxmlformats.org/officeDocument/2006/relationships/hyperlink" Target="https://podminky.urs.cz/item/CS_URS_2025_02/167151111" TargetMode="External" /><Relationship Id="rId10" Type="http://schemas.openxmlformats.org/officeDocument/2006/relationships/hyperlink" Target="https://podminky.urs.cz/item/CS_URS_2025_02/171151112" TargetMode="External" /><Relationship Id="rId11" Type="http://schemas.openxmlformats.org/officeDocument/2006/relationships/hyperlink" Target="https://podminky.urs.cz/item/CS_URS_2025_02/171201231" TargetMode="External" /><Relationship Id="rId12" Type="http://schemas.openxmlformats.org/officeDocument/2006/relationships/hyperlink" Target="https://podminky.urs.cz/item/CS_URS_2025_02/171251201" TargetMode="External" /><Relationship Id="rId13" Type="http://schemas.openxmlformats.org/officeDocument/2006/relationships/hyperlink" Target="https://podminky.urs.cz/item/CS_URS_2025_02/174111101" TargetMode="External" /><Relationship Id="rId14" Type="http://schemas.openxmlformats.org/officeDocument/2006/relationships/hyperlink" Target="https://podminky.urs.cz/item/CS_URS_2025_02/181411132" TargetMode="External" /><Relationship Id="rId15" Type="http://schemas.openxmlformats.org/officeDocument/2006/relationships/hyperlink" Target="https://podminky.urs.cz/item/CS_URS_2025_02/181951112" TargetMode="External" /><Relationship Id="rId16" Type="http://schemas.openxmlformats.org/officeDocument/2006/relationships/hyperlink" Target="https://podminky.urs.cz/item/CS_URS_2025_02/182303112" TargetMode="External" /><Relationship Id="rId17" Type="http://schemas.openxmlformats.org/officeDocument/2006/relationships/hyperlink" Target="https://podminky.urs.cz/item/CS_URS_2025_02/271542211" TargetMode="External" /><Relationship Id="rId18" Type="http://schemas.openxmlformats.org/officeDocument/2006/relationships/hyperlink" Target="https://podminky.urs.cz/item/CS_URS_2025_02/273321411" TargetMode="External" /><Relationship Id="rId19" Type="http://schemas.openxmlformats.org/officeDocument/2006/relationships/hyperlink" Target="https://podminky.urs.cz/item/CS_URS_2025_02/273362021" TargetMode="External" /><Relationship Id="rId20" Type="http://schemas.openxmlformats.org/officeDocument/2006/relationships/hyperlink" Target="https://podminky.urs.cz/item/CS_URS_2025_02/274313711" TargetMode="External" /><Relationship Id="rId21" Type="http://schemas.openxmlformats.org/officeDocument/2006/relationships/hyperlink" Target="https://podminky.urs.cz/item/CS_URS_2025_02/311113224" TargetMode="External" /><Relationship Id="rId22" Type="http://schemas.openxmlformats.org/officeDocument/2006/relationships/hyperlink" Target="https://podminky.urs.cz/item/CS_URS_2025_02/311361821" TargetMode="External" /><Relationship Id="rId23" Type="http://schemas.openxmlformats.org/officeDocument/2006/relationships/hyperlink" Target="https://podminky.urs.cz/item/CS_URS_2025_02/564851011" TargetMode="External" /><Relationship Id="rId24" Type="http://schemas.openxmlformats.org/officeDocument/2006/relationships/hyperlink" Target="https://podminky.urs.cz/item/CS_URS_2025_02/564861011" TargetMode="External" /><Relationship Id="rId25" Type="http://schemas.openxmlformats.org/officeDocument/2006/relationships/hyperlink" Target="https://podminky.urs.cz/item/CS_URS_2025_02/564871011" TargetMode="External" /><Relationship Id="rId26" Type="http://schemas.openxmlformats.org/officeDocument/2006/relationships/hyperlink" Target="https://podminky.urs.cz/item/CS_URS_2025_02/565145101" TargetMode="External" /><Relationship Id="rId27" Type="http://schemas.openxmlformats.org/officeDocument/2006/relationships/hyperlink" Target="https://podminky.urs.cz/item/CS_URS_2025_02/573211108" TargetMode="External" /><Relationship Id="rId28" Type="http://schemas.openxmlformats.org/officeDocument/2006/relationships/hyperlink" Target="https://podminky.urs.cz/item/CS_URS_2025_02/577134031" TargetMode="External" /><Relationship Id="rId29" Type="http://schemas.openxmlformats.org/officeDocument/2006/relationships/hyperlink" Target="https://podminky.urs.cz/item/CS_URS_2025_02/596211110" TargetMode="External" /><Relationship Id="rId30" Type="http://schemas.openxmlformats.org/officeDocument/2006/relationships/hyperlink" Target="https://podminky.urs.cz/item/CS_URS_2025_02/596212211" TargetMode="External" /><Relationship Id="rId31" Type="http://schemas.openxmlformats.org/officeDocument/2006/relationships/hyperlink" Target="https://podminky.urs.cz/item/CS_URS_2025_02/916131213" TargetMode="External" /><Relationship Id="rId32" Type="http://schemas.openxmlformats.org/officeDocument/2006/relationships/hyperlink" Target="https://podminky.urs.cz/item/CS_URS_2025_02/916231213" TargetMode="External" /><Relationship Id="rId33" Type="http://schemas.openxmlformats.org/officeDocument/2006/relationships/hyperlink" Target="https://podminky.urs.cz/item/CS_URS_2025_02/919122122" TargetMode="External" /><Relationship Id="rId34" Type="http://schemas.openxmlformats.org/officeDocument/2006/relationships/hyperlink" Target="https://podminky.urs.cz/item/CS_URS_2025_02/919726122" TargetMode="External" /><Relationship Id="rId35" Type="http://schemas.openxmlformats.org/officeDocument/2006/relationships/hyperlink" Target="https://podminky.urs.cz/item/CS_URS_2025_02/919735113" TargetMode="External" /><Relationship Id="rId36" Type="http://schemas.openxmlformats.org/officeDocument/2006/relationships/hyperlink" Target="https://podminky.urs.cz/item/CS_URS_2025_02/997221571" TargetMode="External" /><Relationship Id="rId37" Type="http://schemas.openxmlformats.org/officeDocument/2006/relationships/hyperlink" Target="https://podminky.urs.cz/item/CS_URS_2025_02/997221579" TargetMode="External" /><Relationship Id="rId38" Type="http://schemas.openxmlformats.org/officeDocument/2006/relationships/hyperlink" Target="https://podminky.urs.cz/item/CS_URS_2025_02/997221612" TargetMode="External" /><Relationship Id="rId39" Type="http://schemas.openxmlformats.org/officeDocument/2006/relationships/hyperlink" Target="https://podminky.urs.cz/item/CS_URS_2025_02/997221861" TargetMode="External" /><Relationship Id="rId40" Type="http://schemas.openxmlformats.org/officeDocument/2006/relationships/hyperlink" Target="https://podminky.urs.cz/item/CS_URS_2025_02/997221875" TargetMode="External" /><Relationship Id="rId41" Type="http://schemas.openxmlformats.org/officeDocument/2006/relationships/hyperlink" Target="https://podminky.urs.cz/item/CS_URS_2025_02/998223011" TargetMode="External" /><Relationship Id="rId42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3107143" TargetMode="External" /><Relationship Id="rId2" Type="http://schemas.openxmlformats.org/officeDocument/2006/relationships/hyperlink" Target="https://podminky.urs.cz/item/CS_URS_2025_02/113202111" TargetMode="External" /><Relationship Id="rId3" Type="http://schemas.openxmlformats.org/officeDocument/2006/relationships/hyperlink" Target="https://podminky.urs.cz/item/CS_URS_2025_02/121112003" TargetMode="External" /><Relationship Id="rId4" Type="http://schemas.openxmlformats.org/officeDocument/2006/relationships/hyperlink" Target="https://podminky.urs.cz/item/CS_URS_2025_02/122251101" TargetMode="External" /><Relationship Id="rId5" Type="http://schemas.openxmlformats.org/officeDocument/2006/relationships/hyperlink" Target="https://podminky.urs.cz/item/CS_URS_2025_02/131251102" TargetMode="External" /><Relationship Id="rId6" Type="http://schemas.openxmlformats.org/officeDocument/2006/relationships/hyperlink" Target="https://podminky.urs.cz/item/CS_URS_2025_02/162751117" TargetMode="External" /><Relationship Id="rId7" Type="http://schemas.openxmlformats.org/officeDocument/2006/relationships/hyperlink" Target="https://podminky.urs.cz/item/CS_URS_2025_02/162751119" TargetMode="External" /><Relationship Id="rId8" Type="http://schemas.openxmlformats.org/officeDocument/2006/relationships/hyperlink" Target="https://podminky.urs.cz/item/CS_URS_2025_02/167151101" TargetMode="External" /><Relationship Id="rId9" Type="http://schemas.openxmlformats.org/officeDocument/2006/relationships/hyperlink" Target="https://podminky.urs.cz/item/CS_URS_2025_02/171151112" TargetMode="External" /><Relationship Id="rId10" Type="http://schemas.openxmlformats.org/officeDocument/2006/relationships/hyperlink" Target="https://podminky.urs.cz/item/CS_URS_2025_02/171201231" TargetMode="External" /><Relationship Id="rId11" Type="http://schemas.openxmlformats.org/officeDocument/2006/relationships/hyperlink" Target="https://podminky.urs.cz/item/CS_URS_2025_02/171251201" TargetMode="External" /><Relationship Id="rId12" Type="http://schemas.openxmlformats.org/officeDocument/2006/relationships/hyperlink" Target="https://podminky.urs.cz/item/CS_URS_2025_02/174111101" TargetMode="External" /><Relationship Id="rId13" Type="http://schemas.openxmlformats.org/officeDocument/2006/relationships/hyperlink" Target="https://podminky.urs.cz/item/CS_URS_2025_02/181411131" TargetMode="External" /><Relationship Id="rId14" Type="http://schemas.openxmlformats.org/officeDocument/2006/relationships/hyperlink" Target="https://podminky.urs.cz/item/CS_URS_2025_02/181951112" TargetMode="External" /><Relationship Id="rId15" Type="http://schemas.openxmlformats.org/officeDocument/2006/relationships/hyperlink" Target="https://podminky.urs.cz/item/CS_URS_2025_02/182303111" TargetMode="External" /><Relationship Id="rId16" Type="http://schemas.openxmlformats.org/officeDocument/2006/relationships/hyperlink" Target="https://podminky.urs.cz/item/CS_URS_2025_02/271542211" TargetMode="External" /><Relationship Id="rId17" Type="http://schemas.openxmlformats.org/officeDocument/2006/relationships/hyperlink" Target="https://podminky.urs.cz/item/CS_URS_2025_02/273321411" TargetMode="External" /><Relationship Id="rId18" Type="http://schemas.openxmlformats.org/officeDocument/2006/relationships/hyperlink" Target="https://podminky.urs.cz/item/CS_URS_2025_02/273362021" TargetMode="External" /><Relationship Id="rId19" Type="http://schemas.openxmlformats.org/officeDocument/2006/relationships/hyperlink" Target="https://podminky.urs.cz/item/CS_URS_2025_02/564851011" TargetMode="External" /><Relationship Id="rId20" Type="http://schemas.openxmlformats.org/officeDocument/2006/relationships/hyperlink" Target="https://podminky.urs.cz/item/CS_URS_2025_02/564861011" TargetMode="External" /><Relationship Id="rId21" Type="http://schemas.openxmlformats.org/officeDocument/2006/relationships/hyperlink" Target="https://podminky.urs.cz/item/CS_URS_2025_02/564871011" TargetMode="External" /><Relationship Id="rId22" Type="http://schemas.openxmlformats.org/officeDocument/2006/relationships/hyperlink" Target="https://podminky.urs.cz/item/CS_URS_2025_02/565145101" TargetMode="External" /><Relationship Id="rId23" Type="http://schemas.openxmlformats.org/officeDocument/2006/relationships/hyperlink" Target="https://podminky.urs.cz/item/CS_URS_2025_02/573211108" TargetMode="External" /><Relationship Id="rId24" Type="http://schemas.openxmlformats.org/officeDocument/2006/relationships/hyperlink" Target="https://podminky.urs.cz/item/CS_URS_2025_02/577134031" TargetMode="External" /><Relationship Id="rId25" Type="http://schemas.openxmlformats.org/officeDocument/2006/relationships/hyperlink" Target="https://podminky.urs.cz/item/CS_URS_2025_02/596211110" TargetMode="External" /><Relationship Id="rId26" Type="http://schemas.openxmlformats.org/officeDocument/2006/relationships/hyperlink" Target="https://podminky.urs.cz/item/CS_URS_2025_02/596212210" TargetMode="External" /><Relationship Id="rId27" Type="http://schemas.openxmlformats.org/officeDocument/2006/relationships/hyperlink" Target="https://podminky.urs.cz/item/CS_URS_2025_02/916131213" TargetMode="External" /><Relationship Id="rId28" Type="http://schemas.openxmlformats.org/officeDocument/2006/relationships/hyperlink" Target="https://podminky.urs.cz/item/CS_URS_2025_02/916231213" TargetMode="External" /><Relationship Id="rId29" Type="http://schemas.openxmlformats.org/officeDocument/2006/relationships/hyperlink" Target="https://podminky.urs.cz/item/CS_URS_2025_02/919122122" TargetMode="External" /><Relationship Id="rId30" Type="http://schemas.openxmlformats.org/officeDocument/2006/relationships/hyperlink" Target="https://podminky.urs.cz/item/CS_URS_2025_02/919726122" TargetMode="External" /><Relationship Id="rId31" Type="http://schemas.openxmlformats.org/officeDocument/2006/relationships/hyperlink" Target="https://podminky.urs.cz/item/CS_URS_2025_02/919735113" TargetMode="External" /><Relationship Id="rId32" Type="http://schemas.openxmlformats.org/officeDocument/2006/relationships/hyperlink" Target="https://podminky.urs.cz/item/CS_URS_2025_02/997221571" TargetMode="External" /><Relationship Id="rId33" Type="http://schemas.openxmlformats.org/officeDocument/2006/relationships/hyperlink" Target="https://podminky.urs.cz/item/CS_URS_2025_02/997221579" TargetMode="External" /><Relationship Id="rId34" Type="http://schemas.openxmlformats.org/officeDocument/2006/relationships/hyperlink" Target="https://podminky.urs.cz/item/CS_URS_2025_02/997221612" TargetMode="External" /><Relationship Id="rId35" Type="http://schemas.openxmlformats.org/officeDocument/2006/relationships/hyperlink" Target="https://podminky.urs.cz/item/CS_URS_2025_02/997221861" TargetMode="External" /><Relationship Id="rId36" Type="http://schemas.openxmlformats.org/officeDocument/2006/relationships/hyperlink" Target="https://podminky.urs.cz/item/CS_URS_2025_02/997221875" TargetMode="External" /><Relationship Id="rId37" Type="http://schemas.openxmlformats.org/officeDocument/2006/relationships/hyperlink" Target="https://podminky.urs.cz/item/CS_URS_2025_02/998223011" TargetMode="External" /><Relationship Id="rId38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25-09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Polopodzemní kontejnery Kamenná - V. etapa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Chomutov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20. 10. 2025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Statutární město Chomutov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KAP Atelier s.r.o.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NOKU 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ROUND(AG55+AG64,2)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ROUND(AS55+AS64,2)</f>
        <v>0</v>
      </c>
      <c r="AT54" s="108">
        <f>ROUND(SUM(AV54:AW54),2)</f>
        <v>0</v>
      </c>
      <c r="AU54" s="109">
        <f>ROUND(AU55+AU64,5)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ROUND(AZ55+AZ64,2)</f>
        <v>0</v>
      </c>
      <c r="BA54" s="108">
        <f>ROUND(BA55+BA64,2)</f>
        <v>0</v>
      </c>
      <c r="BB54" s="108">
        <f>ROUND(BB55+BB64,2)</f>
        <v>0</v>
      </c>
      <c r="BC54" s="108">
        <f>ROUND(BC55+BC64,2)</f>
        <v>0</v>
      </c>
      <c r="BD54" s="110">
        <f>ROUND(BD55+BD64,2)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16.5" customHeight="1">
      <c r="A55" s="7"/>
      <c r="B55" s="113"/>
      <c r="C55" s="114"/>
      <c r="D55" s="115" t="s">
        <v>76</v>
      </c>
      <c r="E55" s="115"/>
      <c r="F55" s="115"/>
      <c r="G55" s="115"/>
      <c r="H55" s="115"/>
      <c r="I55" s="116"/>
      <c r="J55" s="115" t="s">
        <v>77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ROUND(SUM(AG56:AG63),2)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78</v>
      </c>
      <c r="AR55" s="120"/>
      <c r="AS55" s="121">
        <f>ROUND(SUM(AS56:AS63),2)</f>
        <v>0</v>
      </c>
      <c r="AT55" s="122">
        <f>ROUND(SUM(AV55:AW55),2)</f>
        <v>0</v>
      </c>
      <c r="AU55" s="123">
        <f>ROUND(SUM(AU56:AU63),5)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ROUND(SUM(AZ56:AZ63),2)</f>
        <v>0</v>
      </c>
      <c r="BA55" s="122">
        <f>ROUND(SUM(BA56:BA63),2)</f>
        <v>0</v>
      </c>
      <c r="BB55" s="122">
        <f>ROUND(SUM(BB56:BB63),2)</f>
        <v>0</v>
      </c>
      <c r="BC55" s="122">
        <f>ROUND(SUM(BC56:BC63),2)</f>
        <v>0</v>
      </c>
      <c r="BD55" s="124">
        <f>ROUND(SUM(BD56:BD63),2)</f>
        <v>0</v>
      </c>
      <c r="BE55" s="7"/>
      <c r="BS55" s="125" t="s">
        <v>71</v>
      </c>
      <c r="BT55" s="125" t="s">
        <v>79</v>
      </c>
      <c r="BU55" s="125" t="s">
        <v>73</v>
      </c>
      <c r="BV55" s="125" t="s">
        <v>74</v>
      </c>
      <c r="BW55" s="125" t="s">
        <v>80</v>
      </c>
      <c r="BX55" s="125" t="s">
        <v>5</v>
      </c>
      <c r="CL55" s="125" t="s">
        <v>19</v>
      </c>
      <c r="CM55" s="125" t="s">
        <v>81</v>
      </c>
    </row>
    <row r="56" s="4" customFormat="1" ht="16.5" customHeight="1">
      <c r="A56" s="126" t="s">
        <v>82</v>
      </c>
      <c r="B56" s="65"/>
      <c r="C56" s="127"/>
      <c r="D56" s="127"/>
      <c r="E56" s="128" t="s">
        <v>83</v>
      </c>
      <c r="F56" s="128"/>
      <c r="G56" s="128"/>
      <c r="H56" s="128"/>
      <c r="I56" s="128"/>
      <c r="J56" s="127"/>
      <c r="K56" s="128" t="s">
        <v>84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'SO 1.1 - Lokalita 1'!J32</f>
        <v>0</v>
      </c>
      <c r="AH56" s="127"/>
      <c r="AI56" s="127"/>
      <c r="AJ56" s="127"/>
      <c r="AK56" s="127"/>
      <c r="AL56" s="127"/>
      <c r="AM56" s="127"/>
      <c r="AN56" s="129">
        <f>SUM(AG56,AT56)</f>
        <v>0</v>
      </c>
      <c r="AO56" s="127"/>
      <c r="AP56" s="127"/>
      <c r="AQ56" s="130" t="s">
        <v>85</v>
      </c>
      <c r="AR56" s="67"/>
      <c r="AS56" s="131">
        <v>0</v>
      </c>
      <c r="AT56" s="132">
        <f>ROUND(SUM(AV56:AW56),2)</f>
        <v>0</v>
      </c>
      <c r="AU56" s="133">
        <f>'SO 1.1 - Lokalita 1'!P96</f>
        <v>0</v>
      </c>
      <c r="AV56" s="132">
        <f>'SO 1.1 - Lokalita 1'!J35</f>
        <v>0</v>
      </c>
      <c r="AW56" s="132">
        <f>'SO 1.1 - Lokalita 1'!J36</f>
        <v>0</v>
      </c>
      <c r="AX56" s="132">
        <f>'SO 1.1 - Lokalita 1'!J37</f>
        <v>0</v>
      </c>
      <c r="AY56" s="132">
        <f>'SO 1.1 - Lokalita 1'!J38</f>
        <v>0</v>
      </c>
      <c r="AZ56" s="132">
        <f>'SO 1.1 - Lokalita 1'!F35</f>
        <v>0</v>
      </c>
      <c r="BA56" s="132">
        <f>'SO 1.1 - Lokalita 1'!F36</f>
        <v>0</v>
      </c>
      <c r="BB56" s="132">
        <f>'SO 1.1 - Lokalita 1'!F37</f>
        <v>0</v>
      </c>
      <c r="BC56" s="132">
        <f>'SO 1.1 - Lokalita 1'!F38</f>
        <v>0</v>
      </c>
      <c r="BD56" s="134">
        <f>'SO 1.1 - Lokalita 1'!F39</f>
        <v>0</v>
      </c>
      <c r="BE56" s="4"/>
      <c r="BT56" s="135" t="s">
        <v>81</v>
      </c>
      <c r="BV56" s="135" t="s">
        <v>74</v>
      </c>
      <c r="BW56" s="135" t="s">
        <v>86</v>
      </c>
      <c r="BX56" s="135" t="s">
        <v>80</v>
      </c>
      <c r="CL56" s="135" t="s">
        <v>19</v>
      </c>
    </row>
    <row r="57" s="4" customFormat="1" ht="16.5" customHeight="1">
      <c r="A57" s="126" t="s">
        <v>82</v>
      </c>
      <c r="B57" s="65"/>
      <c r="C57" s="127"/>
      <c r="D57" s="127"/>
      <c r="E57" s="128" t="s">
        <v>87</v>
      </c>
      <c r="F57" s="128"/>
      <c r="G57" s="128"/>
      <c r="H57" s="128"/>
      <c r="I57" s="128"/>
      <c r="J57" s="127"/>
      <c r="K57" s="128" t="s">
        <v>88</v>
      </c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9">
        <f>'SO 1.2 - Lokalita 2'!J32</f>
        <v>0</v>
      </c>
      <c r="AH57" s="127"/>
      <c r="AI57" s="127"/>
      <c r="AJ57" s="127"/>
      <c r="AK57" s="127"/>
      <c r="AL57" s="127"/>
      <c r="AM57" s="127"/>
      <c r="AN57" s="129">
        <f>SUM(AG57,AT57)</f>
        <v>0</v>
      </c>
      <c r="AO57" s="127"/>
      <c r="AP57" s="127"/>
      <c r="AQ57" s="130" t="s">
        <v>85</v>
      </c>
      <c r="AR57" s="67"/>
      <c r="AS57" s="131">
        <v>0</v>
      </c>
      <c r="AT57" s="132">
        <f>ROUND(SUM(AV57:AW57),2)</f>
        <v>0</v>
      </c>
      <c r="AU57" s="133">
        <f>'SO 1.2 - Lokalita 2'!P96</f>
        <v>0</v>
      </c>
      <c r="AV57" s="132">
        <f>'SO 1.2 - Lokalita 2'!J35</f>
        <v>0</v>
      </c>
      <c r="AW57" s="132">
        <f>'SO 1.2 - Lokalita 2'!J36</f>
        <v>0</v>
      </c>
      <c r="AX57" s="132">
        <f>'SO 1.2 - Lokalita 2'!J37</f>
        <v>0</v>
      </c>
      <c r="AY57" s="132">
        <f>'SO 1.2 - Lokalita 2'!J38</f>
        <v>0</v>
      </c>
      <c r="AZ57" s="132">
        <f>'SO 1.2 - Lokalita 2'!F35</f>
        <v>0</v>
      </c>
      <c r="BA57" s="132">
        <f>'SO 1.2 - Lokalita 2'!F36</f>
        <v>0</v>
      </c>
      <c r="BB57" s="132">
        <f>'SO 1.2 - Lokalita 2'!F37</f>
        <v>0</v>
      </c>
      <c r="BC57" s="132">
        <f>'SO 1.2 - Lokalita 2'!F38</f>
        <v>0</v>
      </c>
      <c r="BD57" s="134">
        <f>'SO 1.2 - Lokalita 2'!F39</f>
        <v>0</v>
      </c>
      <c r="BE57" s="4"/>
      <c r="BT57" s="135" t="s">
        <v>81</v>
      </c>
      <c r="BV57" s="135" t="s">
        <v>74</v>
      </c>
      <c r="BW57" s="135" t="s">
        <v>89</v>
      </c>
      <c r="BX57" s="135" t="s">
        <v>80</v>
      </c>
      <c r="CL57" s="135" t="s">
        <v>19</v>
      </c>
    </row>
    <row r="58" s="4" customFormat="1" ht="16.5" customHeight="1">
      <c r="A58" s="126" t="s">
        <v>82</v>
      </c>
      <c r="B58" s="65"/>
      <c r="C58" s="127"/>
      <c r="D58" s="127"/>
      <c r="E58" s="128" t="s">
        <v>90</v>
      </c>
      <c r="F58" s="128"/>
      <c r="G58" s="128"/>
      <c r="H58" s="128"/>
      <c r="I58" s="128"/>
      <c r="J58" s="127"/>
      <c r="K58" s="128" t="s">
        <v>91</v>
      </c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9">
        <f>'SO 1.3 - Lokalita 4'!J32</f>
        <v>0</v>
      </c>
      <c r="AH58" s="127"/>
      <c r="AI58" s="127"/>
      <c r="AJ58" s="127"/>
      <c r="AK58" s="127"/>
      <c r="AL58" s="127"/>
      <c r="AM58" s="127"/>
      <c r="AN58" s="129">
        <f>SUM(AG58,AT58)</f>
        <v>0</v>
      </c>
      <c r="AO58" s="127"/>
      <c r="AP58" s="127"/>
      <c r="AQ58" s="130" t="s">
        <v>85</v>
      </c>
      <c r="AR58" s="67"/>
      <c r="AS58" s="131">
        <v>0</v>
      </c>
      <c r="AT58" s="132">
        <f>ROUND(SUM(AV58:AW58),2)</f>
        <v>0</v>
      </c>
      <c r="AU58" s="133">
        <f>'SO 1.3 - Lokalita 4'!P96</f>
        <v>0</v>
      </c>
      <c r="AV58" s="132">
        <f>'SO 1.3 - Lokalita 4'!J35</f>
        <v>0</v>
      </c>
      <c r="AW58" s="132">
        <f>'SO 1.3 - Lokalita 4'!J36</f>
        <v>0</v>
      </c>
      <c r="AX58" s="132">
        <f>'SO 1.3 - Lokalita 4'!J37</f>
        <v>0</v>
      </c>
      <c r="AY58" s="132">
        <f>'SO 1.3 - Lokalita 4'!J38</f>
        <v>0</v>
      </c>
      <c r="AZ58" s="132">
        <f>'SO 1.3 - Lokalita 4'!F35</f>
        <v>0</v>
      </c>
      <c r="BA58" s="132">
        <f>'SO 1.3 - Lokalita 4'!F36</f>
        <v>0</v>
      </c>
      <c r="BB58" s="132">
        <f>'SO 1.3 - Lokalita 4'!F37</f>
        <v>0</v>
      </c>
      <c r="BC58" s="132">
        <f>'SO 1.3 - Lokalita 4'!F38</f>
        <v>0</v>
      </c>
      <c r="BD58" s="134">
        <f>'SO 1.3 - Lokalita 4'!F39</f>
        <v>0</v>
      </c>
      <c r="BE58" s="4"/>
      <c r="BT58" s="135" t="s">
        <v>81</v>
      </c>
      <c r="BV58" s="135" t="s">
        <v>74</v>
      </c>
      <c r="BW58" s="135" t="s">
        <v>92</v>
      </c>
      <c r="BX58" s="135" t="s">
        <v>80</v>
      </c>
      <c r="CL58" s="135" t="s">
        <v>19</v>
      </c>
    </row>
    <row r="59" s="4" customFormat="1" ht="16.5" customHeight="1">
      <c r="A59" s="126" t="s">
        <v>82</v>
      </c>
      <c r="B59" s="65"/>
      <c r="C59" s="127"/>
      <c r="D59" s="127"/>
      <c r="E59" s="128" t="s">
        <v>93</v>
      </c>
      <c r="F59" s="128"/>
      <c r="G59" s="128"/>
      <c r="H59" s="128"/>
      <c r="I59" s="128"/>
      <c r="J59" s="127"/>
      <c r="K59" s="128" t="s">
        <v>94</v>
      </c>
      <c r="L59" s="128"/>
      <c r="M59" s="128"/>
      <c r="N59" s="128"/>
      <c r="O59" s="128"/>
      <c r="P59" s="128"/>
      <c r="Q59" s="128"/>
      <c r="R59" s="128"/>
      <c r="S59" s="128"/>
      <c r="T59" s="128"/>
      <c r="U59" s="128"/>
      <c r="V59" s="128"/>
      <c r="W59" s="128"/>
      <c r="X59" s="128"/>
      <c r="Y59" s="128"/>
      <c r="Z59" s="128"/>
      <c r="AA59" s="128"/>
      <c r="AB59" s="128"/>
      <c r="AC59" s="128"/>
      <c r="AD59" s="128"/>
      <c r="AE59" s="128"/>
      <c r="AF59" s="128"/>
      <c r="AG59" s="129">
        <f>'SO 1.4 - Lokalita 5'!J32</f>
        <v>0</v>
      </c>
      <c r="AH59" s="127"/>
      <c r="AI59" s="127"/>
      <c r="AJ59" s="127"/>
      <c r="AK59" s="127"/>
      <c r="AL59" s="127"/>
      <c r="AM59" s="127"/>
      <c r="AN59" s="129">
        <f>SUM(AG59,AT59)</f>
        <v>0</v>
      </c>
      <c r="AO59" s="127"/>
      <c r="AP59" s="127"/>
      <c r="AQ59" s="130" t="s">
        <v>85</v>
      </c>
      <c r="AR59" s="67"/>
      <c r="AS59" s="131">
        <v>0</v>
      </c>
      <c r="AT59" s="132">
        <f>ROUND(SUM(AV59:AW59),2)</f>
        <v>0</v>
      </c>
      <c r="AU59" s="133">
        <f>'SO 1.4 - Lokalita 5'!P96</f>
        <v>0</v>
      </c>
      <c r="AV59" s="132">
        <f>'SO 1.4 - Lokalita 5'!J35</f>
        <v>0</v>
      </c>
      <c r="AW59" s="132">
        <f>'SO 1.4 - Lokalita 5'!J36</f>
        <v>0</v>
      </c>
      <c r="AX59" s="132">
        <f>'SO 1.4 - Lokalita 5'!J37</f>
        <v>0</v>
      </c>
      <c r="AY59" s="132">
        <f>'SO 1.4 - Lokalita 5'!J38</f>
        <v>0</v>
      </c>
      <c r="AZ59" s="132">
        <f>'SO 1.4 - Lokalita 5'!F35</f>
        <v>0</v>
      </c>
      <c r="BA59" s="132">
        <f>'SO 1.4 - Lokalita 5'!F36</f>
        <v>0</v>
      </c>
      <c r="BB59" s="132">
        <f>'SO 1.4 - Lokalita 5'!F37</f>
        <v>0</v>
      </c>
      <c r="BC59" s="132">
        <f>'SO 1.4 - Lokalita 5'!F38</f>
        <v>0</v>
      </c>
      <c r="BD59" s="134">
        <f>'SO 1.4 - Lokalita 5'!F39</f>
        <v>0</v>
      </c>
      <c r="BE59" s="4"/>
      <c r="BT59" s="135" t="s">
        <v>81</v>
      </c>
      <c r="BV59" s="135" t="s">
        <v>74</v>
      </c>
      <c r="BW59" s="135" t="s">
        <v>95</v>
      </c>
      <c r="BX59" s="135" t="s">
        <v>80</v>
      </c>
      <c r="CL59" s="135" t="s">
        <v>19</v>
      </c>
    </row>
    <row r="60" s="4" customFormat="1" ht="16.5" customHeight="1">
      <c r="A60" s="126" t="s">
        <v>82</v>
      </c>
      <c r="B60" s="65"/>
      <c r="C60" s="127"/>
      <c r="D60" s="127"/>
      <c r="E60" s="128" t="s">
        <v>96</v>
      </c>
      <c r="F60" s="128"/>
      <c r="G60" s="128"/>
      <c r="H60" s="128"/>
      <c r="I60" s="128"/>
      <c r="J60" s="127"/>
      <c r="K60" s="128" t="s">
        <v>97</v>
      </c>
      <c r="L60" s="128"/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128"/>
      <c r="Y60" s="128"/>
      <c r="Z60" s="128"/>
      <c r="AA60" s="128"/>
      <c r="AB60" s="128"/>
      <c r="AC60" s="128"/>
      <c r="AD60" s="128"/>
      <c r="AE60" s="128"/>
      <c r="AF60" s="128"/>
      <c r="AG60" s="129">
        <f>'SO 1.5 - Lokalita 6'!J32</f>
        <v>0</v>
      </c>
      <c r="AH60" s="127"/>
      <c r="AI60" s="127"/>
      <c r="AJ60" s="127"/>
      <c r="AK60" s="127"/>
      <c r="AL60" s="127"/>
      <c r="AM60" s="127"/>
      <c r="AN60" s="129">
        <f>SUM(AG60,AT60)</f>
        <v>0</v>
      </c>
      <c r="AO60" s="127"/>
      <c r="AP60" s="127"/>
      <c r="AQ60" s="130" t="s">
        <v>85</v>
      </c>
      <c r="AR60" s="67"/>
      <c r="AS60" s="131">
        <v>0</v>
      </c>
      <c r="AT60" s="132">
        <f>ROUND(SUM(AV60:AW60),2)</f>
        <v>0</v>
      </c>
      <c r="AU60" s="133">
        <f>'SO 1.5 - Lokalita 6'!P101</f>
        <v>0</v>
      </c>
      <c r="AV60" s="132">
        <f>'SO 1.5 - Lokalita 6'!J35</f>
        <v>0</v>
      </c>
      <c r="AW60" s="132">
        <f>'SO 1.5 - Lokalita 6'!J36</f>
        <v>0</v>
      </c>
      <c r="AX60" s="132">
        <f>'SO 1.5 - Lokalita 6'!J37</f>
        <v>0</v>
      </c>
      <c r="AY60" s="132">
        <f>'SO 1.5 - Lokalita 6'!J38</f>
        <v>0</v>
      </c>
      <c r="AZ60" s="132">
        <f>'SO 1.5 - Lokalita 6'!F35</f>
        <v>0</v>
      </c>
      <c r="BA60" s="132">
        <f>'SO 1.5 - Lokalita 6'!F36</f>
        <v>0</v>
      </c>
      <c r="BB60" s="132">
        <f>'SO 1.5 - Lokalita 6'!F37</f>
        <v>0</v>
      </c>
      <c r="BC60" s="132">
        <f>'SO 1.5 - Lokalita 6'!F38</f>
        <v>0</v>
      </c>
      <c r="BD60" s="134">
        <f>'SO 1.5 - Lokalita 6'!F39</f>
        <v>0</v>
      </c>
      <c r="BE60" s="4"/>
      <c r="BT60" s="135" t="s">
        <v>81</v>
      </c>
      <c r="BV60" s="135" t="s">
        <v>74</v>
      </c>
      <c r="BW60" s="135" t="s">
        <v>98</v>
      </c>
      <c r="BX60" s="135" t="s">
        <v>80</v>
      </c>
      <c r="CL60" s="135" t="s">
        <v>19</v>
      </c>
    </row>
    <row r="61" s="4" customFormat="1" ht="16.5" customHeight="1">
      <c r="A61" s="126" t="s">
        <v>82</v>
      </c>
      <c r="B61" s="65"/>
      <c r="C61" s="127"/>
      <c r="D61" s="127"/>
      <c r="E61" s="128" t="s">
        <v>99</v>
      </c>
      <c r="F61" s="128"/>
      <c r="G61" s="128"/>
      <c r="H61" s="128"/>
      <c r="I61" s="128"/>
      <c r="J61" s="127"/>
      <c r="K61" s="128" t="s">
        <v>100</v>
      </c>
      <c r="L61" s="128"/>
      <c r="M61" s="128"/>
      <c r="N61" s="128"/>
      <c r="O61" s="128"/>
      <c r="P61" s="128"/>
      <c r="Q61" s="128"/>
      <c r="R61" s="128"/>
      <c r="S61" s="128"/>
      <c r="T61" s="128"/>
      <c r="U61" s="128"/>
      <c r="V61" s="128"/>
      <c r="W61" s="128"/>
      <c r="X61" s="128"/>
      <c r="Y61" s="128"/>
      <c r="Z61" s="128"/>
      <c r="AA61" s="128"/>
      <c r="AB61" s="128"/>
      <c r="AC61" s="128"/>
      <c r="AD61" s="128"/>
      <c r="AE61" s="128"/>
      <c r="AF61" s="128"/>
      <c r="AG61" s="129">
        <f>'SO 1.6 - Lokalita 7'!J32</f>
        <v>0</v>
      </c>
      <c r="AH61" s="127"/>
      <c r="AI61" s="127"/>
      <c r="AJ61" s="127"/>
      <c r="AK61" s="127"/>
      <c r="AL61" s="127"/>
      <c r="AM61" s="127"/>
      <c r="AN61" s="129">
        <f>SUM(AG61,AT61)</f>
        <v>0</v>
      </c>
      <c r="AO61" s="127"/>
      <c r="AP61" s="127"/>
      <c r="AQ61" s="130" t="s">
        <v>85</v>
      </c>
      <c r="AR61" s="67"/>
      <c r="AS61" s="131">
        <v>0</v>
      </c>
      <c r="AT61" s="132">
        <f>ROUND(SUM(AV61:AW61),2)</f>
        <v>0</v>
      </c>
      <c r="AU61" s="133">
        <f>'SO 1.6 - Lokalita 7'!P96</f>
        <v>0</v>
      </c>
      <c r="AV61" s="132">
        <f>'SO 1.6 - Lokalita 7'!J35</f>
        <v>0</v>
      </c>
      <c r="AW61" s="132">
        <f>'SO 1.6 - Lokalita 7'!J36</f>
        <v>0</v>
      </c>
      <c r="AX61" s="132">
        <f>'SO 1.6 - Lokalita 7'!J37</f>
        <v>0</v>
      </c>
      <c r="AY61" s="132">
        <f>'SO 1.6 - Lokalita 7'!J38</f>
        <v>0</v>
      </c>
      <c r="AZ61" s="132">
        <f>'SO 1.6 - Lokalita 7'!F35</f>
        <v>0</v>
      </c>
      <c r="BA61" s="132">
        <f>'SO 1.6 - Lokalita 7'!F36</f>
        <v>0</v>
      </c>
      <c r="BB61" s="132">
        <f>'SO 1.6 - Lokalita 7'!F37</f>
        <v>0</v>
      </c>
      <c r="BC61" s="132">
        <f>'SO 1.6 - Lokalita 7'!F38</f>
        <v>0</v>
      </c>
      <c r="BD61" s="134">
        <f>'SO 1.6 - Lokalita 7'!F39</f>
        <v>0</v>
      </c>
      <c r="BE61" s="4"/>
      <c r="BT61" s="135" t="s">
        <v>81</v>
      </c>
      <c r="BV61" s="135" t="s">
        <v>74</v>
      </c>
      <c r="BW61" s="135" t="s">
        <v>101</v>
      </c>
      <c r="BX61" s="135" t="s">
        <v>80</v>
      </c>
      <c r="CL61" s="135" t="s">
        <v>19</v>
      </c>
    </row>
    <row r="62" s="4" customFormat="1" ht="16.5" customHeight="1">
      <c r="A62" s="126" t="s">
        <v>82</v>
      </c>
      <c r="B62" s="65"/>
      <c r="C62" s="127"/>
      <c r="D62" s="127"/>
      <c r="E62" s="128" t="s">
        <v>102</v>
      </c>
      <c r="F62" s="128"/>
      <c r="G62" s="128"/>
      <c r="H62" s="128"/>
      <c r="I62" s="128"/>
      <c r="J62" s="127"/>
      <c r="K62" s="128" t="s">
        <v>103</v>
      </c>
      <c r="L62" s="128"/>
      <c r="M62" s="128"/>
      <c r="N62" s="128"/>
      <c r="O62" s="128"/>
      <c r="P62" s="128"/>
      <c r="Q62" s="128"/>
      <c r="R62" s="128"/>
      <c r="S62" s="128"/>
      <c r="T62" s="128"/>
      <c r="U62" s="128"/>
      <c r="V62" s="128"/>
      <c r="W62" s="128"/>
      <c r="X62" s="128"/>
      <c r="Y62" s="128"/>
      <c r="Z62" s="128"/>
      <c r="AA62" s="128"/>
      <c r="AB62" s="128"/>
      <c r="AC62" s="128"/>
      <c r="AD62" s="128"/>
      <c r="AE62" s="128"/>
      <c r="AF62" s="128"/>
      <c r="AG62" s="129">
        <f>'SO 1.7 - Lokalita 8'!J32</f>
        <v>0</v>
      </c>
      <c r="AH62" s="127"/>
      <c r="AI62" s="127"/>
      <c r="AJ62" s="127"/>
      <c r="AK62" s="127"/>
      <c r="AL62" s="127"/>
      <c r="AM62" s="127"/>
      <c r="AN62" s="129">
        <f>SUM(AG62,AT62)</f>
        <v>0</v>
      </c>
      <c r="AO62" s="127"/>
      <c r="AP62" s="127"/>
      <c r="AQ62" s="130" t="s">
        <v>85</v>
      </c>
      <c r="AR62" s="67"/>
      <c r="AS62" s="131">
        <v>0</v>
      </c>
      <c r="AT62" s="132">
        <f>ROUND(SUM(AV62:AW62),2)</f>
        <v>0</v>
      </c>
      <c r="AU62" s="133">
        <f>'SO 1.7 - Lokalita 8'!P97</f>
        <v>0</v>
      </c>
      <c r="AV62" s="132">
        <f>'SO 1.7 - Lokalita 8'!J35</f>
        <v>0</v>
      </c>
      <c r="AW62" s="132">
        <f>'SO 1.7 - Lokalita 8'!J36</f>
        <v>0</v>
      </c>
      <c r="AX62" s="132">
        <f>'SO 1.7 - Lokalita 8'!J37</f>
        <v>0</v>
      </c>
      <c r="AY62" s="132">
        <f>'SO 1.7 - Lokalita 8'!J38</f>
        <v>0</v>
      </c>
      <c r="AZ62" s="132">
        <f>'SO 1.7 - Lokalita 8'!F35</f>
        <v>0</v>
      </c>
      <c r="BA62" s="132">
        <f>'SO 1.7 - Lokalita 8'!F36</f>
        <v>0</v>
      </c>
      <c r="BB62" s="132">
        <f>'SO 1.7 - Lokalita 8'!F37</f>
        <v>0</v>
      </c>
      <c r="BC62" s="132">
        <f>'SO 1.7 - Lokalita 8'!F38</f>
        <v>0</v>
      </c>
      <c r="BD62" s="134">
        <f>'SO 1.7 - Lokalita 8'!F39</f>
        <v>0</v>
      </c>
      <c r="BE62" s="4"/>
      <c r="BT62" s="135" t="s">
        <v>81</v>
      </c>
      <c r="BV62" s="135" t="s">
        <v>74</v>
      </c>
      <c r="BW62" s="135" t="s">
        <v>104</v>
      </c>
      <c r="BX62" s="135" t="s">
        <v>80</v>
      </c>
      <c r="CL62" s="135" t="s">
        <v>19</v>
      </c>
    </row>
    <row r="63" s="4" customFormat="1" ht="16.5" customHeight="1">
      <c r="A63" s="126" t="s">
        <v>82</v>
      </c>
      <c r="B63" s="65"/>
      <c r="C63" s="127"/>
      <c r="D63" s="127"/>
      <c r="E63" s="128" t="s">
        <v>105</v>
      </c>
      <c r="F63" s="128"/>
      <c r="G63" s="128"/>
      <c r="H63" s="128"/>
      <c r="I63" s="128"/>
      <c r="J63" s="127"/>
      <c r="K63" s="128" t="s">
        <v>106</v>
      </c>
      <c r="L63" s="128"/>
      <c r="M63" s="128"/>
      <c r="N63" s="128"/>
      <c r="O63" s="128"/>
      <c r="P63" s="128"/>
      <c r="Q63" s="128"/>
      <c r="R63" s="128"/>
      <c r="S63" s="128"/>
      <c r="T63" s="128"/>
      <c r="U63" s="128"/>
      <c r="V63" s="128"/>
      <c r="W63" s="128"/>
      <c r="X63" s="128"/>
      <c r="Y63" s="128"/>
      <c r="Z63" s="128"/>
      <c r="AA63" s="128"/>
      <c r="AB63" s="128"/>
      <c r="AC63" s="128"/>
      <c r="AD63" s="128"/>
      <c r="AE63" s="128"/>
      <c r="AF63" s="128"/>
      <c r="AG63" s="129">
        <f>'SO 1.8 - Lokalita 9'!J32</f>
        <v>0</v>
      </c>
      <c r="AH63" s="127"/>
      <c r="AI63" s="127"/>
      <c r="AJ63" s="127"/>
      <c r="AK63" s="127"/>
      <c r="AL63" s="127"/>
      <c r="AM63" s="127"/>
      <c r="AN63" s="129">
        <f>SUM(AG63,AT63)</f>
        <v>0</v>
      </c>
      <c r="AO63" s="127"/>
      <c r="AP63" s="127"/>
      <c r="AQ63" s="130" t="s">
        <v>85</v>
      </c>
      <c r="AR63" s="67"/>
      <c r="AS63" s="131">
        <v>0</v>
      </c>
      <c r="AT63" s="132">
        <f>ROUND(SUM(AV63:AW63),2)</f>
        <v>0</v>
      </c>
      <c r="AU63" s="133">
        <f>'SO 1.8 - Lokalita 9'!P96</f>
        <v>0</v>
      </c>
      <c r="AV63" s="132">
        <f>'SO 1.8 - Lokalita 9'!J35</f>
        <v>0</v>
      </c>
      <c r="AW63" s="132">
        <f>'SO 1.8 - Lokalita 9'!J36</f>
        <v>0</v>
      </c>
      <c r="AX63" s="132">
        <f>'SO 1.8 - Lokalita 9'!J37</f>
        <v>0</v>
      </c>
      <c r="AY63" s="132">
        <f>'SO 1.8 - Lokalita 9'!J38</f>
        <v>0</v>
      </c>
      <c r="AZ63" s="132">
        <f>'SO 1.8 - Lokalita 9'!F35</f>
        <v>0</v>
      </c>
      <c r="BA63" s="132">
        <f>'SO 1.8 - Lokalita 9'!F36</f>
        <v>0</v>
      </c>
      <c r="BB63" s="132">
        <f>'SO 1.8 - Lokalita 9'!F37</f>
        <v>0</v>
      </c>
      <c r="BC63" s="132">
        <f>'SO 1.8 - Lokalita 9'!F38</f>
        <v>0</v>
      </c>
      <c r="BD63" s="134">
        <f>'SO 1.8 - Lokalita 9'!F39</f>
        <v>0</v>
      </c>
      <c r="BE63" s="4"/>
      <c r="BT63" s="135" t="s">
        <v>81</v>
      </c>
      <c r="BV63" s="135" t="s">
        <v>74</v>
      </c>
      <c r="BW63" s="135" t="s">
        <v>107</v>
      </c>
      <c r="BX63" s="135" t="s">
        <v>80</v>
      </c>
      <c r="CL63" s="135" t="s">
        <v>19</v>
      </c>
    </row>
    <row r="64" s="7" customFormat="1" ht="16.5" customHeight="1">
      <c r="A64" s="7"/>
      <c r="B64" s="113"/>
      <c r="C64" s="114"/>
      <c r="D64" s="115" t="s">
        <v>108</v>
      </c>
      <c r="E64" s="115"/>
      <c r="F64" s="115"/>
      <c r="G64" s="115"/>
      <c r="H64" s="115"/>
      <c r="I64" s="116"/>
      <c r="J64" s="115" t="s">
        <v>109</v>
      </c>
      <c r="K64" s="115"/>
      <c r="L64" s="115"/>
      <c r="M64" s="115"/>
      <c r="N64" s="115"/>
      <c r="O64" s="115"/>
      <c r="P64" s="115"/>
      <c r="Q64" s="115"/>
      <c r="R64" s="115"/>
      <c r="S64" s="115"/>
      <c r="T64" s="115"/>
      <c r="U64" s="115"/>
      <c r="V64" s="115"/>
      <c r="W64" s="115"/>
      <c r="X64" s="115"/>
      <c r="Y64" s="115"/>
      <c r="Z64" s="115"/>
      <c r="AA64" s="115"/>
      <c r="AB64" s="115"/>
      <c r="AC64" s="115"/>
      <c r="AD64" s="115"/>
      <c r="AE64" s="115"/>
      <c r="AF64" s="115"/>
      <c r="AG64" s="117">
        <f>ROUND(SUM(AG65:AG66),2)</f>
        <v>0</v>
      </c>
      <c r="AH64" s="116"/>
      <c r="AI64" s="116"/>
      <c r="AJ64" s="116"/>
      <c r="AK64" s="116"/>
      <c r="AL64" s="116"/>
      <c r="AM64" s="116"/>
      <c r="AN64" s="118">
        <f>SUM(AG64,AT64)</f>
        <v>0</v>
      </c>
      <c r="AO64" s="116"/>
      <c r="AP64" s="116"/>
      <c r="AQ64" s="119" t="s">
        <v>78</v>
      </c>
      <c r="AR64" s="120"/>
      <c r="AS64" s="121">
        <f>ROUND(SUM(AS65:AS66),2)</f>
        <v>0</v>
      </c>
      <c r="AT64" s="122">
        <f>ROUND(SUM(AV64:AW64),2)</f>
        <v>0</v>
      </c>
      <c r="AU64" s="123">
        <f>ROUND(SUM(AU65:AU66),5)</f>
        <v>0</v>
      </c>
      <c r="AV64" s="122">
        <f>ROUND(AZ64*L29,2)</f>
        <v>0</v>
      </c>
      <c r="AW64" s="122">
        <f>ROUND(BA64*L30,2)</f>
        <v>0</v>
      </c>
      <c r="AX64" s="122">
        <f>ROUND(BB64*L29,2)</f>
        <v>0</v>
      </c>
      <c r="AY64" s="122">
        <f>ROUND(BC64*L30,2)</f>
        <v>0</v>
      </c>
      <c r="AZ64" s="122">
        <f>ROUND(SUM(AZ65:AZ66),2)</f>
        <v>0</v>
      </c>
      <c r="BA64" s="122">
        <f>ROUND(SUM(BA65:BA66),2)</f>
        <v>0</v>
      </c>
      <c r="BB64" s="122">
        <f>ROUND(SUM(BB65:BB66),2)</f>
        <v>0</v>
      </c>
      <c r="BC64" s="122">
        <f>ROUND(SUM(BC65:BC66),2)</f>
        <v>0</v>
      </c>
      <c r="BD64" s="124">
        <f>ROUND(SUM(BD65:BD66),2)</f>
        <v>0</v>
      </c>
      <c r="BE64" s="7"/>
      <c r="BS64" s="125" t="s">
        <v>71</v>
      </c>
      <c r="BT64" s="125" t="s">
        <v>79</v>
      </c>
      <c r="BU64" s="125" t="s">
        <v>73</v>
      </c>
      <c r="BV64" s="125" t="s">
        <v>74</v>
      </c>
      <c r="BW64" s="125" t="s">
        <v>110</v>
      </c>
      <c r="BX64" s="125" t="s">
        <v>5</v>
      </c>
      <c r="CL64" s="125" t="s">
        <v>19</v>
      </c>
      <c r="CM64" s="125" t="s">
        <v>81</v>
      </c>
    </row>
    <row r="65" s="4" customFormat="1" ht="16.5" customHeight="1">
      <c r="A65" s="126" t="s">
        <v>82</v>
      </c>
      <c r="B65" s="65"/>
      <c r="C65" s="127"/>
      <c r="D65" s="127"/>
      <c r="E65" s="128" t="s">
        <v>111</v>
      </c>
      <c r="F65" s="128"/>
      <c r="G65" s="128"/>
      <c r="H65" s="128"/>
      <c r="I65" s="128"/>
      <c r="J65" s="127"/>
      <c r="K65" s="128" t="s">
        <v>112</v>
      </c>
      <c r="L65" s="128"/>
      <c r="M65" s="128"/>
      <c r="N65" s="128"/>
      <c r="O65" s="128"/>
      <c r="P65" s="128"/>
      <c r="Q65" s="128"/>
      <c r="R65" s="128"/>
      <c r="S65" s="128"/>
      <c r="T65" s="128"/>
      <c r="U65" s="128"/>
      <c r="V65" s="128"/>
      <c r="W65" s="128"/>
      <c r="X65" s="128"/>
      <c r="Y65" s="128"/>
      <c r="Z65" s="128"/>
      <c r="AA65" s="128"/>
      <c r="AB65" s="128"/>
      <c r="AC65" s="128"/>
      <c r="AD65" s="128"/>
      <c r="AE65" s="128"/>
      <c r="AF65" s="128"/>
      <c r="AG65" s="129">
        <f>'SO 2.A - Parkování A'!J32</f>
        <v>0</v>
      </c>
      <c r="AH65" s="127"/>
      <c r="AI65" s="127"/>
      <c r="AJ65" s="127"/>
      <c r="AK65" s="127"/>
      <c r="AL65" s="127"/>
      <c r="AM65" s="127"/>
      <c r="AN65" s="129">
        <f>SUM(AG65,AT65)</f>
        <v>0</v>
      </c>
      <c r="AO65" s="127"/>
      <c r="AP65" s="127"/>
      <c r="AQ65" s="130" t="s">
        <v>85</v>
      </c>
      <c r="AR65" s="67"/>
      <c r="AS65" s="131">
        <v>0</v>
      </c>
      <c r="AT65" s="132">
        <f>ROUND(SUM(AV65:AW65),2)</f>
        <v>0</v>
      </c>
      <c r="AU65" s="133">
        <f>'SO 2.A - Parkování A'!P95</f>
        <v>0</v>
      </c>
      <c r="AV65" s="132">
        <f>'SO 2.A - Parkování A'!J35</f>
        <v>0</v>
      </c>
      <c r="AW65" s="132">
        <f>'SO 2.A - Parkování A'!J36</f>
        <v>0</v>
      </c>
      <c r="AX65" s="132">
        <f>'SO 2.A - Parkování A'!J37</f>
        <v>0</v>
      </c>
      <c r="AY65" s="132">
        <f>'SO 2.A - Parkování A'!J38</f>
        <v>0</v>
      </c>
      <c r="AZ65" s="132">
        <f>'SO 2.A - Parkování A'!F35</f>
        <v>0</v>
      </c>
      <c r="BA65" s="132">
        <f>'SO 2.A - Parkování A'!F36</f>
        <v>0</v>
      </c>
      <c r="BB65" s="132">
        <f>'SO 2.A - Parkování A'!F37</f>
        <v>0</v>
      </c>
      <c r="BC65" s="132">
        <f>'SO 2.A - Parkování A'!F38</f>
        <v>0</v>
      </c>
      <c r="BD65" s="134">
        <f>'SO 2.A - Parkování A'!F39</f>
        <v>0</v>
      </c>
      <c r="BE65" s="4"/>
      <c r="BT65" s="135" t="s">
        <v>81</v>
      </c>
      <c r="BV65" s="135" t="s">
        <v>74</v>
      </c>
      <c r="BW65" s="135" t="s">
        <v>113</v>
      </c>
      <c r="BX65" s="135" t="s">
        <v>110</v>
      </c>
      <c r="CL65" s="135" t="s">
        <v>19</v>
      </c>
    </row>
    <row r="66" s="4" customFormat="1" ht="16.5" customHeight="1">
      <c r="A66" s="126" t="s">
        <v>82</v>
      </c>
      <c r="B66" s="65"/>
      <c r="C66" s="127"/>
      <c r="D66" s="127"/>
      <c r="E66" s="128" t="s">
        <v>114</v>
      </c>
      <c r="F66" s="128"/>
      <c r="G66" s="128"/>
      <c r="H66" s="128"/>
      <c r="I66" s="128"/>
      <c r="J66" s="127"/>
      <c r="K66" s="128" t="s">
        <v>115</v>
      </c>
      <c r="L66" s="128"/>
      <c r="M66" s="128"/>
      <c r="N66" s="128"/>
      <c r="O66" s="128"/>
      <c r="P66" s="128"/>
      <c r="Q66" s="128"/>
      <c r="R66" s="128"/>
      <c r="S66" s="128"/>
      <c r="T66" s="128"/>
      <c r="U66" s="128"/>
      <c r="V66" s="128"/>
      <c r="W66" s="128"/>
      <c r="X66" s="128"/>
      <c r="Y66" s="128"/>
      <c r="Z66" s="128"/>
      <c r="AA66" s="128"/>
      <c r="AB66" s="128"/>
      <c r="AC66" s="128"/>
      <c r="AD66" s="128"/>
      <c r="AE66" s="128"/>
      <c r="AF66" s="128"/>
      <c r="AG66" s="129">
        <f>'SO 2.B - Parkování B'!J32</f>
        <v>0</v>
      </c>
      <c r="AH66" s="127"/>
      <c r="AI66" s="127"/>
      <c r="AJ66" s="127"/>
      <c r="AK66" s="127"/>
      <c r="AL66" s="127"/>
      <c r="AM66" s="127"/>
      <c r="AN66" s="129">
        <f>SUM(AG66,AT66)</f>
        <v>0</v>
      </c>
      <c r="AO66" s="127"/>
      <c r="AP66" s="127"/>
      <c r="AQ66" s="130" t="s">
        <v>85</v>
      </c>
      <c r="AR66" s="67"/>
      <c r="AS66" s="136">
        <v>0</v>
      </c>
      <c r="AT66" s="137">
        <f>ROUND(SUM(AV66:AW66),2)</f>
        <v>0</v>
      </c>
      <c r="AU66" s="138">
        <f>'SO 2.B - Parkování B'!P95</f>
        <v>0</v>
      </c>
      <c r="AV66" s="137">
        <f>'SO 2.B - Parkování B'!J35</f>
        <v>0</v>
      </c>
      <c r="AW66" s="137">
        <f>'SO 2.B - Parkování B'!J36</f>
        <v>0</v>
      </c>
      <c r="AX66" s="137">
        <f>'SO 2.B - Parkování B'!J37</f>
        <v>0</v>
      </c>
      <c r="AY66" s="137">
        <f>'SO 2.B - Parkování B'!J38</f>
        <v>0</v>
      </c>
      <c r="AZ66" s="137">
        <f>'SO 2.B - Parkování B'!F35</f>
        <v>0</v>
      </c>
      <c r="BA66" s="137">
        <f>'SO 2.B - Parkování B'!F36</f>
        <v>0</v>
      </c>
      <c r="BB66" s="137">
        <f>'SO 2.B - Parkování B'!F37</f>
        <v>0</v>
      </c>
      <c r="BC66" s="137">
        <f>'SO 2.B - Parkování B'!F38</f>
        <v>0</v>
      </c>
      <c r="BD66" s="139">
        <f>'SO 2.B - Parkování B'!F39</f>
        <v>0</v>
      </c>
      <c r="BE66" s="4"/>
      <c r="BT66" s="135" t="s">
        <v>81</v>
      </c>
      <c r="BV66" s="135" t="s">
        <v>74</v>
      </c>
      <c r="BW66" s="135" t="s">
        <v>116</v>
      </c>
      <c r="BX66" s="135" t="s">
        <v>110</v>
      </c>
      <c r="CL66" s="135" t="s">
        <v>19</v>
      </c>
    </row>
    <row r="67" s="2" customFormat="1" ht="30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2"/>
      <c r="AL67" s="42"/>
      <c r="AM67" s="42"/>
      <c r="AN67" s="42"/>
      <c r="AO67" s="42"/>
      <c r="AP67" s="42"/>
      <c r="AQ67" s="42"/>
      <c r="AR67" s="46"/>
      <c r="AS67" s="40"/>
      <c r="AT67" s="40"/>
      <c r="AU67" s="40"/>
      <c r="AV67" s="40"/>
      <c r="AW67" s="40"/>
      <c r="AX67" s="40"/>
      <c r="AY67" s="40"/>
      <c r="AZ67" s="40"/>
      <c r="BA67" s="40"/>
      <c r="BB67" s="40"/>
      <c r="BC67" s="40"/>
      <c r="BD67" s="40"/>
      <c r="B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62"/>
      <c r="AM68" s="62"/>
      <c r="AN68" s="62"/>
      <c r="AO68" s="62"/>
      <c r="AP68" s="62"/>
      <c r="AQ68" s="62"/>
      <c r="AR68" s="46"/>
      <c r="AS68" s="40"/>
      <c r="AT68" s="40"/>
      <c r="AU68" s="40"/>
      <c r="AV68" s="40"/>
      <c r="AW68" s="40"/>
      <c r="AX68" s="40"/>
      <c r="AY68" s="40"/>
      <c r="AZ68" s="40"/>
      <c r="BA68" s="40"/>
      <c r="BB68" s="40"/>
      <c r="BC68" s="40"/>
      <c r="BD68" s="40"/>
      <c r="BE68" s="40"/>
    </row>
  </sheetData>
  <sheetProtection sheet="1" formatColumns="0" formatRows="0" objects="1" scenarios="1" spinCount="100000" saltValue="xIM/IrsxJDNRMFefVLgsxZ0S+ddPu3rtKaKmaCkjxPQ8leszOCPYMuRUZTHQKfCihRwYX2lKwe8mrMvZwOhsRQ==" hashValue="SDDnMvci2209WF2h2lXMjnusTmsJmeOZbKWqcwCwrCWWNr8fiKj/uH7Mo907P7dgzRgzp/h8IzMzj7sNLWnFRA==" algorithmName="SHA-512" password="CC35"/>
  <mergeCells count="86">
    <mergeCell ref="C52:G52"/>
    <mergeCell ref="D64:H64"/>
    <mergeCell ref="D55:H55"/>
    <mergeCell ref="E61:I61"/>
    <mergeCell ref="E58:I58"/>
    <mergeCell ref="E57:I57"/>
    <mergeCell ref="E60:I60"/>
    <mergeCell ref="E56:I56"/>
    <mergeCell ref="E59:I59"/>
    <mergeCell ref="E62:I62"/>
    <mergeCell ref="E63:I63"/>
    <mergeCell ref="I52:AF52"/>
    <mergeCell ref="J64:AF64"/>
    <mergeCell ref="J55:AF55"/>
    <mergeCell ref="K62:AF62"/>
    <mergeCell ref="K61:AF61"/>
    <mergeCell ref="K58:AF58"/>
    <mergeCell ref="K59:AF59"/>
    <mergeCell ref="K56:AF56"/>
    <mergeCell ref="K60:AF60"/>
    <mergeCell ref="K63:AF63"/>
    <mergeCell ref="K57:AF57"/>
    <mergeCell ref="L45:AO45"/>
    <mergeCell ref="E65:I65"/>
    <mergeCell ref="K65:AF65"/>
    <mergeCell ref="E66:I66"/>
    <mergeCell ref="K66:AF66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59:AM59"/>
    <mergeCell ref="AG62:AM62"/>
    <mergeCell ref="AG61:AM61"/>
    <mergeCell ref="AG63:AM63"/>
    <mergeCell ref="AG60:AM60"/>
    <mergeCell ref="AG58:AM58"/>
    <mergeCell ref="AG64:AM64"/>
    <mergeCell ref="AG57:AM57"/>
    <mergeCell ref="AG56:AM56"/>
    <mergeCell ref="AG55:AM55"/>
    <mergeCell ref="AG52:AM52"/>
    <mergeCell ref="AM47:AN47"/>
    <mergeCell ref="AM49:AP49"/>
    <mergeCell ref="AM50:AP50"/>
    <mergeCell ref="AN64:AP64"/>
    <mergeCell ref="AN63:AP63"/>
    <mergeCell ref="AN52:AP52"/>
    <mergeCell ref="AN59:AP59"/>
    <mergeCell ref="AN55:AP55"/>
    <mergeCell ref="AN61:AP61"/>
    <mergeCell ref="AN56:AP56"/>
    <mergeCell ref="AN60:AP60"/>
    <mergeCell ref="AN57:AP57"/>
    <mergeCell ref="AN62:AP62"/>
    <mergeCell ref="AN58:AP58"/>
    <mergeCell ref="AS49:AT51"/>
    <mergeCell ref="AN65:AP65"/>
    <mergeCell ref="AG65:AM65"/>
    <mergeCell ref="AN66:AP66"/>
    <mergeCell ref="AG66:AM66"/>
    <mergeCell ref="AN54:AP54"/>
  </mergeCells>
  <hyperlinks>
    <hyperlink ref="A56" location="'SO 1.1 - Lokalita 1'!C2" display="/"/>
    <hyperlink ref="A57" location="'SO 1.2 - Lokalita 2'!C2" display="/"/>
    <hyperlink ref="A58" location="'SO 1.3 - Lokalita 4'!C2" display="/"/>
    <hyperlink ref="A59" location="'SO 1.4 - Lokalita 5'!C2" display="/"/>
    <hyperlink ref="A60" location="'SO 1.5 - Lokalita 6'!C2" display="/"/>
    <hyperlink ref="A61" location="'SO 1.6 - Lokalita 7'!C2" display="/"/>
    <hyperlink ref="A62" location="'SO 1.7 - Lokalita 8'!C2" display="/"/>
    <hyperlink ref="A63" location="'SO 1.8 - Lokalita 9'!C2" display="/"/>
    <hyperlink ref="A65" location="'SO 2.A - Parkování A'!C2" display="/"/>
    <hyperlink ref="A66" location="'SO 2.B - Parkování B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113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117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Polopodzemní kontejnery Kamenná - V. etapa</v>
      </c>
      <c r="F7" s="144"/>
      <c r="G7" s="144"/>
      <c r="H7" s="144"/>
      <c r="L7" s="22"/>
    </row>
    <row r="8" s="1" customFormat="1" ht="12" customHeight="1">
      <c r="B8" s="22"/>
      <c r="D8" s="144" t="s">
        <v>118</v>
      </c>
      <c r="L8" s="22"/>
    </row>
    <row r="9" s="2" customFormat="1" ht="16.5" customHeight="1">
      <c r="A9" s="40"/>
      <c r="B9" s="46"/>
      <c r="C9" s="40"/>
      <c r="D9" s="40"/>
      <c r="E9" s="145" t="s">
        <v>1068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120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1069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20. 10. 2025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36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38</v>
      </c>
      <c r="E32" s="40"/>
      <c r="F32" s="40"/>
      <c r="G32" s="40"/>
      <c r="H32" s="40"/>
      <c r="I32" s="40"/>
      <c r="J32" s="155">
        <f>ROUND(J95,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40</v>
      </c>
      <c r="G34" s="40"/>
      <c r="H34" s="40"/>
      <c r="I34" s="156" t="s">
        <v>39</v>
      </c>
      <c r="J34" s="156" t="s">
        <v>41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42</v>
      </c>
      <c r="E35" s="144" t="s">
        <v>43</v>
      </c>
      <c r="F35" s="158">
        <f>ROUND((SUM(BE95:BE247)),  2)</f>
        <v>0</v>
      </c>
      <c r="G35" s="40"/>
      <c r="H35" s="40"/>
      <c r="I35" s="159">
        <v>0.20999999999999999</v>
      </c>
      <c r="J35" s="158">
        <f>ROUND(((SUM(BE95:BE247))*I35),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44</v>
      </c>
      <c r="F36" s="158">
        <f>ROUND((SUM(BF95:BF247)),  2)</f>
        <v>0</v>
      </c>
      <c r="G36" s="40"/>
      <c r="H36" s="40"/>
      <c r="I36" s="159">
        <v>0.12</v>
      </c>
      <c r="J36" s="158">
        <f>ROUND(((SUM(BF95:BF247))*I36),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45</v>
      </c>
      <c r="F37" s="158">
        <f>ROUND((SUM(BG95:BG247)),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46</v>
      </c>
      <c r="F38" s="158">
        <f>ROUND((SUM(BH95:BH247)),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47</v>
      </c>
      <c r="F39" s="158">
        <f>ROUND((SUM(BI95:BI247)),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122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Polopodzemní kontejnery Kamenná - V. etapa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118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1068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120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2.A - Parkování A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Chomutov</v>
      </c>
      <c r="G56" s="42"/>
      <c r="H56" s="42"/>
      <c r="I56" s="34" t="s">
        <v>23</v>
      </c>
      <c r="J56" s="74" t="str">
        <f>IF(J14="","",J14)</f>
        <v>20. 10. 2025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Statutární město Chomutov</v>
      </c>
      <c r="G58" s="42"/>
      <c r="H58" s="42"/>
      <c r="I58" s="34" t="s">
        <v>31</v>
      </c>
      <c r="J58" s="38" t="str">
        <f>E23</f>
        <v>KAP Atelier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NOKU s.r.o.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123</v>
      </c>
      <c r="D61" s="173"/>
      <c r="E61" s="173"/>
      <c r="F61" s="173"/>
      <c r="G61" s="173"/>
      <c r="H61" s="173"/>
      <c r="I61" s="173"/>
      <c r="J61" s="174" t="s">
        <v>124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70</v>
      </c>
      <c r="D63" s="42"/>
      <c r="E63" s="42"/>
      <c r="F63" s="42"/>
      <c r="G63" s="42"/>
      <c r="H63" s="42"/>
      <c r="I63" s="42"/>
      <c r="J63" s="104">
        <f>J95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125</v>
      </c>
    </row>
    <row r="64" s="9" customFormat="1" ht="24.96" customHeight="1">
      <c r="A64" s="9"/>
      <c r="B64" s="176"/>
      <c r="C64" s="177"/>
      <c r="D64" s="178" t="s">
        <v>126</v>
      </c>
      <c r="E64" s="179"/>
      <c r="F64" s="179"/>
      <c r="G64" s="179"/>
      <c r="H64" s="179"/>
      <c r="I64" s="179"/>
      <c r="J64" s="180">
        <f>J96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127</v>
      </c>
      <c r="E65" s="184"/>
      <c r="F65" s="184"/>
      <c r="G65" s="184"/>
      <c r="H65" s="184"/>
      <c r="I65" s="184"/>
      <c r="J65" s="185">
        <f>J97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129</v>
      </c>
      <c r="E66" s="184"/>
      <c r="F66" s="184"/>
      <c r="G66" s="184"/>
      <c r="H66" s="184"/>
      <c r="I66" s="184"/>
      <c r="J66" s="185">
        <f>J160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130</v>
      </c>
      <c r="E67" s="184"/>
      <c r="F67" s="184"/>
      <c r="G67" s="184"/>
      <c r="H67" s="184"/>
      <c r="I67" s="184"/>
      <c r="J67" s="185">
        <f>J192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131</v>
      </c>
      <c r="E68" s="184"/>
      <c r="F68" s="184"/>
      <c r="G68" s="184"/>
      <c r="H68" s="184"/>
      <c r="I68" s="184"/>
      <c r="J68" s="185">
        <f>J208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132</v>
      </c>
      <c r="E69" s="184"/>
      <c r="F69" s="184"/>
      <c r="G69" s="184"/>
      <c r="H69" s="184"/>
      <c r="I69" s="184"/>
      <c r="J69" s="185">
        <f>J226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6"/>
      <c r="C70" s="177"/>
      <c r="D70" s="178" t="s">
        <v>133</v>
      </c>
      <c r="E70" s="179"/>
      <c r="F70" s="179"/>
      <c r="G70" s="179"/>
      <c r="H70" s="179"/>
      <c r="I70" s="179"/>
      <c r="J70" s="180">
        <f>J229</f>
        <v>0</v>
      </c>
      <c r="K70" s="177"/>
      <c r="L70" s="18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2"/>
      <c r="C71" s="127"/>
      <c r="D71" s="183" t="s">
        <v>134</v>
      </c>
      <c r="E71" s="184"/>
      <c r="F71" s="184"/>
      <c r="G71" s="184"/>
      <c r="H71" s="184"/>
      <c r="I71" s="184"/>
      <c r="J71" s="185">
        <f>J230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7"/>
      <c r="D72" s="183" t="s">
        <v>135</v>
      </c>
      <c r="E72" s="184"/>
      <c r="F72" s="184"/>
      <c r="G72" s="184"/>
      <c r="H72" s="184"/>
      <c r="I72" s="184"/>
      <c r="J72" s="185">
        <f>J238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7"/>
      <c r="D73" s="183" t="s">
        <v>136</v>
      </c>
      <c r="E73" s="184"/>
      <c r="F73" s="184"/>
      <c r="G73" s="184"/>
      <c r="H73" s="184"/>
      <c r="I73" s="184"/>
      <c r="J73" s="185">
        <f>J246</f>
        <v>0</v>
      </c>
      <c r="K73" s="127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9" s="2" customFormat="1" ht="6.96" customHeight="1">
      <c r="A79" s="40"/>
      <c r="B79" s="63"/>
      <c r="C79" s="64"/>
      <c r="D79" s="64"/>
      <c r="E79" s="64"/>
      <c r="F79" s="64"/>
      <c r="G79" s="64"/>
      <c r="H79" s="64"/>
      <c r="I79" s="64"/>
      <c r="J79" s="64"/>
      <c r="K79" s="64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4.96" customHeight="1">
      <c r="A80" s="40"/>
      <c r="B80" s="41"/>
      <c r="C80" s="25" t="s">
        <v>137</v>
      </c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16</v>
      </c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171" t="str">
        <f>E7</f>
        <v>Polopodzemní kontejnery Kamenná - V. etapa</v>
      </c>
      <c r="F83" s="34"/>
      <c r="G83" s="34"/>
      <c r="H83" s="34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" customFormat="1" ht="12" customHeight="1">
      <c r="B84" s="23"/>
      <c r="C84" s="34" t="s">
        <v>118</v>
      </c>
      <c r="D84" s="24"/>
      <c r="E84" s="24"/>
      <c r="F84" s="24"/>
      <c r="G84" s="24"/>
      <c r="H84" s="24"/>
      <c r="I84" s="24"/>
      <c r="J84" s="24"/>
      <c r="K84" s="24"/>
      <c r="L84" s="22"/>
    </row>
    <row r="85" s="2" customFormat="1" ht="16.5" customHeight="1">
      <c r="A85" s="40"/>
      <c r="B85" s="41"/>
      <c r="C85" s="42"/>
      <c r="D85" s="42"/>
      <c r="E85" s="171" t="s">
        <v>1068</v>
      </c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120</v>
      </c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1" t="str">
        <f>E11</f>
        <v>SO 2.A - Parkování A</v>
      </c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21</v>
      </c>
      <c r="D89" s="42"/>
      <c r="E89" s="42"/>
      <c r="F89" s="29" t="str">
        <f>F14</f>
        <v>Chomutov</v>
      </c>
      <c r="G89" s="42"/>
      <c r="H89" s="42"/>
      <c r="I89" s="34" t="s">
        <v>23</v>
      </c>
      <c r="J89" s="74" t="str">
        <f>IF(J14="","",J14)</f>
        <v>20. 10. 2025</v>
      </c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4" t="s">
        <v>25</v>
      </c>
      <c r="D91" s="42"/>
      <c r="E91" s="42"/>
      <c r="F91" s="29" t="str">
        <f>E17</f>
        <v>Statutární město Chomutov</v>
      </c>
      <c r="G91" s="42"/>
      <c r="H91" s="42"/>
      <c r="I91" s="34" t="s">
        <v>31</v>
      </c>
      <c r="J91" s="38" t="str">
        <f>E23</f>
        <v>KAP Atelier s.r.o.</v>
      </c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4" t="s">
        <v>29</v>
      </c>
      <c r="D92" s="42"/>
      <c r="E92" s="42"/>
      <c r="F92" s="29" t="str">
        <f>IF(E20="","",E20)</f>
        <v>Vyplň údaj</v>
      </c>
      <c r="G92" s="42"/>
      <c r="H92" s="42"/>
      <c r="I92" s="34" t="s">
        <v>34</v>
      </c>
      <c r="J92" s="38" t="str">
        <f>E26</f>
        <v>NOKU s.r.o.</v>
      </c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11" customFormat="1" ht="29.28" customHeight="1">
      <c r="A94" s="187"/>
      <c r="B94" s="188"/>
      <c r="C94" s="189" t="s">
        <v>138</v>
      </c>
      <c r="D94" s="190" t="s">
        <v>57</v>
      </c>
      <c r="E94" s="190" t="s">
        <v>53</v>
      </c>
      <c r="F94" s="190" t="s">
        <v>54</v>
      </c>
      <c r="G94" s="190" t="s">
        <v>139</v>
      </c>
      <c r="H94" s="190" t="s">
        <v>140</v>
      </c>
      <c r="I94" s="190" t="s">
        <v>141</v>
      </c>
      <c r="J94" s="190" t="s">
        <v>124</v>
      </c>
      <c r="K94" s="191" t="s">
        <v>142</v>
      </c>
      <c r="L94" s="192"/>
      <c r="M94" s="94" t="s">
        <v>19</v>
      </c>
      <c r="N94" s="95" t="s">
        <v>42</v>
      </c>
      <c r="O94" s="95" t="s">
        <v>143</v>
      </c>
      <c r="P94" s="95" t="s">
        <v>144</v>
      </c>
      <c r="Q94" s="95" t="s">
        <v>145</v>
      </c>
      <c r="R94" s="95" t="s">
        <v>146</v>
      </c>
      <c r="S94" s="95" t="s">
        <v>147</v>
      </c>
      <c r="T94" s="96" t="s">
        <v>148</v>
      </c>
      <c r="U94" s="187"/>
      <c r="V94" s="187"/>
      <c r="W94" s="187"/>
      <c r="X94" s="187"/>
      <c r="Y94" s="187"/>
      <c r="Z94" s="187"/>
      <c r="AA94" s="187"/>
      <c r="AB94" s="187"/>
      <c r="AC94" s="187"/>
      <c r="AD94" s="187"/>
      <c r="AE94" s="187"/>
    </row>
    <row r="95" s="2" customFormat="1" ht="22.8" customHeight="1">
      <c r="A95" s="40"/>
      <c r="B95" s="41"/>
      <c r="C95" s="101" t="s">
        <v>149</v>
      </c>
      <c r="D95" s="42"/>
      <c r="E95" s="42"/>
      <c r="F95" s="42"/>
      <c r="G95" s="42"/>
      <c r="H95" s="42"/>
      <c r="I95" s="42"/>
      <c r="J95" s="193">
        <f>BK95</f>
        <v>0</v>
      </c>
      <c r="K95" s="42"/>
      <c r="L95" s="46"/>
      <c r="M95" s="97"/>
      <c r="N95" s="194"/>
      <c r="O95" s="98"/>
      <c r="P95" s="195">
        <f>P96+P229</f>
        <v>0</v>
      </c>
      <c r="Q95" s="98"/>
      <c r="R95" s="195">
        <f>R96+R229</f>
        <v>48.410789999999999</v>
      </c>
      <c r="S95" s="98"/>
      <c r="T95" s="196">
        <f>T96+T229</f>
        <v>27.179500000000001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71</v>
      </c>
      <c r="AU95" s="19" t="s">
        <v>125</v>
      </c>
      <c r="BK95" s="197">
        <f>BK96+BK229</f>
        <v>0</v>
      </c>
    </row>
    <row r="96" s="12" customFormat="1" ht="25.92" customHeight="1">
      <c r="A96" s="12"/>
      <c r="B96" s="198"/>
      <c r="C96" s="199"/>
      <c r="D96" s="200" t="s">
        <v>71</v>
      </c>
      <c r="E96" s="201" t="s">
        <v>150</v>
      </c>
      <c r="F96" s="201" t="s">
        <v>151</v>
      </c>
      <c r="G96" s="199"/>
      <c r="H96" s="199"/>
      <c r="I96" s="202"/>
      <c r="J96" s="203">
        <f>BK96</f>
        <v>0</v>
      </c>
      <c r="K96" s="199"/>
      <c r="L96" s="204"/>
      <c r="M96" s="205"/>
      <c r="N96" s="206"/>
      <c r="O96" s="206"/>
      <c r="P96" s="207">
        <f>P97+P160+P192+P208+P226</f>
        <v>0</v>
      </c>
      <c r="Q96" s="206"/>
      <c r="R96" s="207">
        <f>R97+R160+R192+R208+R226</f>
        <v>48.410789999999999</v>
      </c>
      <c r="S96" s="206"/>
      <c r="T96" s="208">
        <f>T97+T160+T192+T208+T226</f>
        <v>27.179500000000001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9" t="s">
        <v>79</v>
      </c>
      <c r="AT96" s="210" t="s">
        <v>71</v>
      </c>
      <c r="AU96" s="210" t="s">
        <v>72</v>
      </c>
      <c r="AY96" s="209" t="s">
        <v>152</v>
      </c>
      <c r="BK96" s="211">
        <f>BK97+BK160+BK192+BK208+BK226</f>
        <v>0</v>
      </c>
    </row>
    <row r="97" s="12" customFormat="1" ht="22.8" customHeight="1">
      <c r="A97" s="12"/>
      <c r="B97" s="198"/>
      <c r="C97" s="199"/>
      <c r="D97" s="200" t="s">
        <v>71</v>
      </c>
      <c r="E97" s="212" t="s">
        <v>79</v>
      </c>
      <c r="F97" s="212" t="s">
        <v>153</v>
      </c>
      <c r="G97" s="199"/>
      <c r="H97" s="199"/>
      <c r="I97" s="202"/>
      <c r="J97" s="213">
        <f>BK97</f>
        <v>0</v>
      </c>
      <c r="K97" s="199"/>
      <c r="L97" s="204"/>
      <c r="M97" s="205"/>
      <c r="N97" s="206"/>
      <c r="O97" s="206"/>
      <c r="P97" s="207">
        <f>SUM(P98:P159)</f>
        <v>0</v>
      </c>
      <c r="Q97" s="206"/>
      <c r="R97" s="207">
        <f>SUM(R98:R159)</f>
        <v>46.080089999999998</v>
      </c>
      <c r="S97" s="206"/>
      <c r="T97" s="208">
        <f>SUM(T98:T159)</f>
        <v>27.179500000000001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9" t="s">
        <v>79</v>
      </c>
      <c r="AT97" s="210" t="s">
        <v>71</v>
      </c>
      <c r="AU97" s="210" t="s">
        <v>79</v>
      </c>
      <c r="AY97" s="209" t="s">
        <v>152</v>
      </c>
      <c r="BK97" s="211">
        <f>SUM(BK98:BK159)</f>
        <v>0</v>
      </c>
    </row>
    <row r="98" s="2" customFormat="1" ht="33" customHeight="1">
      <c r="A98" s="40"/>
      <c r="B98" s="41"/>
      <c r="C98" s="214" t="s">
        <v>79</v>
      </c>
      <c r="D98" s="214" t="s">
        <v>154</v>
      </c>
      <c r="E98" s="215" t="s">
        <v>1070</v>
      </c>
      <c r="F98" s="216" t="s">
        <v>1071</v>
      </c>
      <c r="G98" s="217" t="s">
        <v>157</v>
      </c>
      <c r="H98" s="218">
        <v>26.100000000000001</v>
      </c>
      <c r="I98" s="219"/>
      <c r="J98" s="220">
        <f>ROUND(I98*H98,2)</f>
        <v>0</v>
      </c>
      <c r="K98" s="216" t="s">
        <v>158</v>
      </c>
      <c r="L98" s="46"/>
      <c r="M98" s="221" t="s">
        <v>19</v>
      </c>
      <c r="N98" s="222" t="s">
        <v>43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0.32500000000000001</v>
      </c>
      <c r="T98" s="224">
        <f>S98*H98</f>
        <v>8.4824999999999999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159</v>
      </c>
      <c r="AT98" s="225" t="s">
        <v>154</v>
      </c>
      <c r="AU98" s="225" t="s">
        <v>81</v>
      </c>
      <c r="AY98" s="19" t="s">
        <v>152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79</v>
      </c>
      <c r="BK98" s="226">
        <f>ROUND(I98*H98,2)</f>
        <v>0</v>
      </c>
      <c r="BL98" s="19" t="s">
        <v>159</v>
      </c>
      <c r="BM98" s="225" t="s">
        <v>1072</v>
      </c>
    </row>
    <row r="99" s="2" customFormat="1">
      <c r="A99" s="40"/>
      <c r="B99" s="41"/>
      <c r="C99" s="42"/>
      <c r="D99" s="227" t="s">
        <v>161</v>
      </c>
      <c r="E99" s="42"/>
      <c r="F99" s="228" t="s">
        <v>1073</v>
      </c>
      <c r="G99" s="42"/>
      <c r="H99" s="42"/>
      <c r="I99" s="229"/>
      <c r="J99" s="42"/>
      <c r="K99" s="42"/>
      <c r="L99" s="46"/>
      <c r="M99" s="230"/>
      <c r="N99" s="231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161</v>
      </c>
      <c r="AU99" s="19" t="s">
        <v>81</v>
      </c>
    </row>
    <row r="100" s="13" customFormat="1">
      <c r="A100" s="13"/>
      <c r="B100" s="232"/>
      <c r="C100" s="233"/>
      <c r="D100" s="234" t="s">
        <v>163</v>
      </c>
      <c r="E100" s="235" t="s">
        <v>19</v>
      </c>
      <c r="F100" s="236" t="s">
        <v>1074</v>
      </c>
      <c r="G100" s="233"/>
      <c r="H100" s="235" t="s">
        <v>19</v>
      </c>
      <c r="I100" s="237"/>
      <c r="J100" s="233"/>
      <c r="K100" s="233"/>
      <c r="L100" s="238"/>
      <c r="M100" s="239"/>
      <c r="N100" s="240"/>
      <c r="O100" s="240"/>
      <c r="P100" s="240"/>
      <c r="Q100" s="240"/>
      <c r="R100" s="240"/>
      <c r="S100" s="240"/>
      <c r="T100" s="24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2" t="s">
        <v>163</v>
      </c>
      <c r="AU100" s="242" t="s">
        <v>81</v>
      </c>
      <c r="AV100" s="13" t="s">
        <v>79</v>
      </c>
      <c r="AW100" s="13" t="s">
        <v>33</v>
      </c>
      <c r="AX100" s="13" t="s">
        <v>72</v>
      </c>
      <c r="AY100" s="242" t="s">
        <v>152</v>
      </c>
    </row>
    <row r="101" s="14" customFormat="1">
      <c r="A101" s="14"/>
      <c r="B101" s="243"/>
      <c r="C101" s="244"/>
      <c r="D101" s="234" t="s">
        <v>163</v>
      </c>
      <c r="E101" s="245" t="s">
        <v>19</v>
      </c>
      <c r="F101" s="246" t="s">
        <v>1075</v>
      </c>
      <c r="G101" s="244"/>
      <c r="H101" s="247">
        <v>26.100000000000001</v>
      </c>
      <c r="I101" s="248"/>
      <c r="J101" s="244"/>
      <c r="K101" s="244"/>
      <c r="L101" s="249"/>
      <c r="M101" s="250"/>
      <c r="N101" s="251"/>
      <c r="O101" s="251"/>
      <c r="P101" s="251"/>
      <c r="Q101" s="251"/>
      <c r="R101" s="251"/>
      <c r="S101" s="251"/>
      <c r="T101" s="252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3" t="s">
        <v>163</v>
      </c>
      <c r="AU101" s="253" t="s">
        <v>81</v>
      </c>
      <c r="AV101" s="14" t="s">
        <v>81</v>
      </c>
      <c r="AW101" s="14" t="s">
        <v>33</v>
      </c>
      <c r="AX101" s="14" t="s">
        <v>79</v>
      </c>
      <c r="AY101" s="253" t="s">
        <v>152</v>
      </c>
    </row>
    <row r="102" s="2" customFormat="1" ht="24.15" customHeight="1">
      <c r="A102" s="40"/>
      <c r="B102" s="41"/>
      <c r="C102" s="214" t="s">
        <v>81</v>
      </c>
      <c r="D102" s="214" t="s">
        <v>154</v>
      </c>
      <c r="E102" s="215" t="s">
        <v>171</v>
      </c>
      <c r="F102" s="216" t="s">
        <v>172</v>
      </c>
      <c r="G102" s="217" t="s">
        <v>157</v>
      </c>
      <c r="H102" s="218">
        <v>10.5</v>
      </c>
      <c r="I102" s="219"/>
      <c r="J102" s="220">
        <f>ROUND(I102*H102,2)</f>
        <v>0</v>
      </c>
      <c r="K102" s="216" t="s">
        <v>158</v>
      </c>
      <c r="L102" s="46"/>
      <c r="M102" s="221" t="s">
        <v>19</v>
      </c>
      <c r="N102" s="222" t="s">
        <v>43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0.316</v>
      </c>
      <c r="T102" s="224">
        <f>S102*H102</f>
        <v>3.3180000000000001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159</v>
      </c>
      <c r="AT102" s="225" t="s">
        <v>154</v>
      </c>
      <c r="AU102" s="225" t="s">
        <v>81</v>
      </c>
      <c r="AY102" s="19" t="s">
        <v>152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79</v>
      </c>
      <c r="BK102" s="226">
        <f>ROUND(I102*H102,2)</f>
        <v>0</v>
      </c>
      <c r="BL102" s="19" t="s">
        <v>159</v>
      </c>
      <c r="BM102" s="225" t="s">
        <v>1076</v>
      </c>
    </row>
    <row r="103" s="2" customFormat="1">
      <c r="A103" s="40"/>
      <c r="B103" s="41"/>
      <c r="C103" s="42"/>
      <c r="D103" s="227" t="s">
        <v>161</v>
      </c>
      <c r="E103" s="42"/>
      <c r="F103" s="228" t="s">
        <v>174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161</v>
      </c>
      <c r="AU103" s="19" t="s">
        <v>81</v>
      </c>
    </row>
    <row r="104" s="13" customFormat="1">
      <c r="A104" s="13"/>
      <c r="B104" s="232"/>
      <c r="C104" s="233"/>
      <c r="D104" s="234" t="s">
        <v>163</v>
      </c>
      <c r="E104" s="235" t="s">
        <v>19</v>
      </c>
      <c r="F104" s="236" t="s">
        <v>175</v>
      </c>
      <c r="G104" s="233"/>
      <c r="H104" s="235" t="s">
        <v>19</v>
      </c>
      <c r="I104" s="237"/>
      <c r="J104" s="233"/>
      <c r="K104" s="233"/>
      <c r="L104" s="238"/>
      <c r="M104" s="239"/>
      <c r="N104" s="240"/>
      <c r="O104" s="240"/>
      <c r="P104" s="240"/>
      <c r="Q104" s="240"/>
      <c r="R104" s="240"/>
      <c r="S104" s="240"/>
      <c r="T104" s="24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2" t="s">
        <v>163</v>
      </c>
      <c r="AU104" s="242" t="s">
        <v>81</v>
      </c>
      <c r="AV104" s="13" t="s">
        <v>79</v>
      </c>
      <c r="AW104" s="13" t="s">
        <v>33</v>
      </c>
      <c r="AX104" s="13" t="s">
        <v>72</v>
      </c>
      <c r="AY104" s="242" t="s">
        <v>152</v>
      </c>
    </row>
    <row r="105" s="14" customFormat="1">
      <c r="A105" s="14"/>
      <c r="B105" s="243"/>
      <c r="C105" s="244"/>
      <c r="D105" s="234" t="s">
        <v>163</v>
      </c>
      <c r="E105" s="245" t="s">
        <v>19</v>
      </c>
      <c r="F105" s="246" t="s">
        <v>1077</v>
      </c>
      <c r="G105" s="244"/>
      <c r="H105" s="247">
        <v>10.5</v>
      </c>
      <c r="I105" s="248"/>
      <c r="J105" s="244"/>
      <c r="K105" s="244"/>
      <c r="L105" s="249"/>
      <c r="M105" s="250"/>
      <c r="N105" s="251"/>
      <c r="O105" s="251"/>
      <c r="P105" s="251"/>
      <c r="Q105" s="251"/>
      <c r="R105" s="251"/>
      <c r="S105" s="251"/>
      <c r="T105" s="252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3" t="s">
        <v>163</v>
      </c>
      <c r="AU105" s="253" t="s">
        <v>81</v>
      </c>
      <c r="AV105" s="14" t="s">
        <v>81</v>
      </c>
      <c r="AW105" s="14" t="s">
        <v>33</v>
      </c>
      <c r="AX105" s="14" t="s">
        <v>79</v>
      </c>
      <c r="AY105" s="253" t="s">
        <v>152</v>
      </c>
    </row>
    <row r="106" s="2" customFormat="1" ht="37.8" customHeight="1">
      <c r="A106" s="40"/>
      <c r="B106" s="41"/>
      <c r="C106" s="214" t="s">
        <v>170</v>
      </c>
      <c r="D106" s="214" t="s">
        <v>154</v>
      </c>
      <c r="E106" s="215" t="s">
        <v>1078</v>
      </c>
      <c r="F106" s="216" t="s">
        <v>1079</v>
      </c>
      <c r="G106" s="217" t="s">
        <v>157</v>
      </c>
      <c r="H106" s="218">
        <v>26.100000000000001</v>
      </c>
      <c r="I106" s="219"/>
      <c r="J106" s="220">
        <f>ROUND(I106*H106,2)</f>
        <v>0</v>
      </c>
      <c r="K106" s="216" t="s">
        <v>158</v>
      </c>
      <c r="L106" s="46"/>
      <c r="M106" s="221" t="s">
        <v>19</v>
      </c>
      <c r="N106" s="222" t="s">
        <v>43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0.44</v>
      </c>
      <c r="T106" s="224">
        <f>S106*H106</f>
        <v>11.484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159</v>
      </c>
      <c r="AT106" s="225" t="s">
        <v>154</v>
      </c>
      <c r="AU106" s="225" t="s">
        <v>81</v>
      </c>
      <c r="AY106" s="19" t="s">
        <v>152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79</v>
      </c>
      <c r="BK106" s="226">
        <f>ROUND(I106*H106,2)</f>
        <v>0</v>
      </c>
      <c r="BL106" s="19" t="s">
        <v>159</v>
      </c>
      <c r="BM106" s="225" t="s">
        <v>1080</v>
      </c>
    </row>
    <row r="107" s="2" customFormat="1">
      <c r="A107" s="40"/>
      <c r="B107" s="41"/>
      <c r="C107" s="42"/>
      <c r="D107" s="227" t="s">
        <v>161</v>
      </c>
      <c r="E107" s="42"/>
      <c r="F107" s="228" t="s">
        <v>1081</v>
      </c>
      <c r="G107" s="42"/>
      <c r="H107" s="42"/>
      <c r="I107" s="229"/>
      <c r="J107" s="42"/>
      <c r="K107" s="42"/>
      <c r="L107" s="46"/>
      <c r="M107" s="230"/>
      <c r="N107" s="231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161</v>
      </c>
      <c r="AU107" s="19" t="s">
        <v>81</v>
      </c>
    </row>
    <row r="108" s="13" customFormat="1">
      <c r="A108" s="13"/>
      <c r="B108" s="232"/>
      <c r="C108" s="233"/>
      <c r="D108" s="234" t="s">
        <v>163</v>
      </c>
      <c r="E108" s="235" t="s">
        <v>19</v>
      </c>
      <c r="F108" s="236" t="s">
        <v>1074</v>
      </c>
      <c r="G108" s="233"/>
      <c r="H108" s="235" t="s">
        <v>19</v>
      </c>
      <c r="I108" s="237"/>
      <c r="J108" s="233"/>
      <c r="K108" s="233"/>
      <c r="L108" s="238"/>
      <c r="M108" s="239"/>
      <c r="N108" s="240"/>
      <c r="O108" s="240"/>
      <c r="P108" s="240"/>
      <c r="Q108" s="240"/>
      <c r="R108" s="240"/>
      <c r="S108" s="240"/>
      <c r="T108" s="24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2" t="s">
        <v>163</v>
      </c>
      <c r="AU108" s="242" t="s">
        <v>81</v>
      </c>
      <c r="AV108" s="13" t="s">
        <v>79</v>
      </c>
      <c r="AW108" s="13" t="s">
        <v>33</v>
      </c>
      <c r="AX108" s="13" t="s">
        <v>72</v>
      </c>
      <c r="AY108" s="242" t="s">
        <v>152</v>
      </c>
    </row>
    <row r="109" s="14" customFormat="1">
      <c r="A109" s="14"/>
      <c r="B109" s="243"/>
      <c r="C109" s="244"/>
      <c r="D109" s="234" t="s">
        <v>163</v>
      </c>
      <c r="E109" s="245" t="s">
        <v>19</v>
      </c>
      <c r="F109" s="246" t="s">
        <v>1075</v>
      </c>
      <c r="G109" s="244"/>
      <c r="H109" s="247">
        <v>26.100000000000001</v>
      </c>
      <c r="I109" s="248"/>
      <c r="J109" s="244"/>
      <c r="K109" s="244"/>
      <c r="L109" s="249"/>
      <c r="M109" s="250"/>
      <c r="N109" s="251"/>
      <c r="O109" s="251"/>
      <c r="P109" s="251"/>
      <c r="Q109" s="251"/>
      <c r="R109" s="251"/>
      <c r="S109" s="251"/>
      <c r="T109" s="252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3" t="s">
        <v>163</v>
      </c>
      <c r="AU109" s="253" t="s">
        <v>81</v>
      </c>
      <c r="AV109" s="14" t="s">
        <v>81</v>
      </c>
      <c r="AW109" s="14" t="s">
        <v>33</v>
      </c>
      <c r="AX109" s="14" t="s">
        <v>79</v>
      </c>
      <c r="AY109" s="253" t="s">
        <v>152</v>
      </c>
    </row>
    <row r="110" s="2" customFormat="1" ht="24.15" customHeight="1">
      <c r="A110" s="40"/>
      <c r="B110" s="41"/>
      <c r="C110" s="214" t="s">
        <v>159</v>
      </c>
      <c r="D110" s="214" t="s">
        <v>154</v>
      </c>
      <c r="E110" s="215" t="s">
        <v>177</v>
      </c>
      <c r="F110" s="216" t="s">
        <v>178</v>
      </c>
      <c r="G110" s="217" t="s">
        <v>179</v>
      </c>
      <c r="H110" s="218">
        <v>19</v>
      </c>
      <c r="I110" s="219"/>
      <c r="J110" s="220">
        <f>ROUND(I110*H110,2)</f>
        <v>0</v>
      </c>
      <c r="K110" s="216" t="s">
        <v>158</v>
      </c>
      <c r="L110" s="46"/>
      <c r="M110" s="221" t="s">
        <v>19</v>
      </c>
      <c r="N110" s="222" t="s">
        <v>43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0.20499999999999999</v>
      </c>
      <c r="T110" s="224">
        <f>S110*H110</f>
        <v>3.8949999999999996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159</v>
      </c>
      <c r="AT110" s="225" t="s">
        <v>154</v>
      </c>
      <c r="AU110" s="225" t="s">
        <v>81</v>
      </c>
      <c r="AY110" s="19" t="s">
        <v>152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79</v>
      </c>
      <c r="BK110" s="226">
        <f>ROUND(I110*H110,2)</f>
        <v>0</v>
      </c>
      <c r="BL110" s="19" t="s">
        <v>159</v>
      </c>
      <c r="BM110" s="225" t="s">
        <v>1082</v>
      </c>
    </row>
    <row r="111" s="2" customFormat="1">
      <c r="A111" s="40"/>
      <c r="B111" s="41"/>
      <c r="C111" s="42"/>
      <c r="D111" s="227" t="s">
        <v>161</v>
      </c>
      <c r="E111" s="42"/>
      <c r="F111" s="228" t="s">
        <v>181</v>
      </c>
      <c r="G111" s="42"/>
      <c r="H111" s="42"/>
      <c r="I111" s="229"/>
      <c r="J111" s="42"/>
      <c r="K111" s="42"/>
      <c r="L111" s="46"/>
      <c r="M111" s="230"/>
      <c r="N111" s="231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161</v>
      </c>
      <c r="AU111" s="19" t="s">
        <v>81</v>
      </c>
    </row>
    <row r="112" s="14" customFormat="1">
      <c r="A112" s="14"/>
      <c r="B112" s="243"/>
      <c r="C112" s="244"/>
      <c r="D112" s="234" t="s">
        <v>163</v>
      </c>
      <c r="E112" s="245" t="s">
        <v>19</v>
      </c>
      <c r="F112" s="246" t="s">
        <v>278</v>
      </c>
      <c r="G112" s="244"/>
      <c r="H112" s="247">
        <v>19</v>
      </c>
      <c r="I112" s="248"/>
      <c r="J112" s="244"/>
      <c r="K112" s="244"/>
      <c r="L112" s="249"/>
      <c r="M112" s="250"/>
      <c r="N112" s="251"/>
      <c r="O112" s="251"/>
      <c r="P112" s="251"/>
      <c r="Q112" s="251"/>
      <c r="R112" s="251"/>
      <c r="S112" s="251"/>
      <c r="T112" s="252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3" t="s">
        <v>163</v>
      </c>
      <c r="AU112" s="253" t="s">
        <v>81</v>
      </c>
      <c r="AV112" s="14" t="s">
        <v>81</v>
      </c>
      <c r="AW112" s="14" t="s">
        <v>33</v>
      </c>
      <c r="AX112" s="14" t="s">
        <v>79</v>
      </c>
      <c r="AY112" s="253" t="s">
        <v>152</v>
      </c>
    </row>
    <row r="113" s="2" customFormat="1" ht="16.5" customHeight="1">
      <c r="A113" s="40"/>
      <c r="B113" s="41"/>
      <c r="C113" s="214" t="s">
        <v>183</v>
      </c>
      <c r="D113" s="214" t="s">
        <v>154</v>
      </c>
      <c r="E113" s="215" t="s">
        <v>525</v>
      </c>
      <c r="F113" s="216" t="s">
        <v>526</v>
      </c>
      <c r="G113" s="217" t="s">
        <v>157</v>
      </c>
      <c r="H113" s="218">
        <v>25</v>
      </c>
      <c r="I113" s="219"/>
      <c r="J113" s="220">
        <f>ROUND(I113*H113,2)</f>
        <v>0</v>
      </c>
      <c r="K113" s="216" t="s">
        <v>158</v>
      </c>
      <c r="L113" s="46"/>
      <c r="M113" s="221" t="s">
        <v>19</v>
      </c>
      <c r="N113" s="222" t="s">
        <v>43</v>
      </c>
      <c r="O113" s="86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159</v>
      </c>
      <c r="AT113" s="225" t="s">
        <v>154</v>
      </c>
      <c r="AU113" s="225" t="s">
        <v>81</v>
      </c>
      <c r="AY113" s="19" t="s">
        <v>152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79</v>
      </c>
      <c r="BK113" s="226">
        <f>ROUND(I113*H113,2)</f>
        <v>0</v>
      </c>
      <c r="BL113" s="19" t="s">
        <v>159</v>
      </c>
      <c r="BM113" s="225" t="s">
        <v>1083</v>
      </c>
    </row>
    <row r="114" s="2" customFormat="1">
      <c r="A114" s="40"/>
      <c r="B114" s="41"/>
      <c r="C114" s="42"/>
      <c r="D114" s="227" t="s">
        <v>161</v>
      </c>
      <c r="E114" s="42"/>
      <c r="F114" s="228" t="s">
        <v>528</v>
      </c>
      <c r="G114" s="42"/>
      <c r="H114" s="42"/>
      <c r="I114" s="229"/>
      <c r="J114" s="42"/>
      <c r="K114" s="42"/>
      <c r="L114" s="46"/>
      <c r="M114" s="230"/>
      <c r="N114" s="231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161</v>
      </c>
      <c r="AU114" s="19" t="s">
        <v>81</v>
      </c>
    </row>
    <row r="115" s="14" customFormat="1">
      <c r="A115" s="14"/>
      <c r="B115" s="243"/>
      <c r="C115" s="244"/>
      <c r="D115" s="234" t="s">
        <v>163</v>
      </c>
      <c r="E115" s="245" t="s">
        <v>19</v>
      </c>
      <c r="F115" s="246" t="s">
        <v>314</v>
      </c>
      <c r="G115" s="244"/>
      <c r="H115" s="247">
        <v>25</v>
      </c>
      <c r="I115" s="248"/>
      <c r="J115" s="244"/>
      <c r="K115" s="244"/>
      <c r="L115" s="249"/>
      <c r="M115" s="250"/>
      <c r="N115" s="251"/>
      <c r="O115" s="251"/>
      <c r="P115" s="251"/>
      <c r="Q115" s="251"/>
      <c r="R115" s="251"/>
      <c r="S115" s="251"/>
      <c r="T115" s="252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3" t="s">
        <v>163</v>
      </c>
      <c r="AU115" s="253" t="s">
        <v>81</v>
      </c>
      <c r="AV115" s="14" t="s">
        <v>81</v>
      </c>
      <c r="AW115" s="14" t="s">
        <v>33</v>
      </c>
      <c r="AX115" s="14" t="s">
        <v>79</v>
      </c>
      <c r="AY115" s="253" t="s">
        <v>152</v>
      </c>
    </row>
    <row r="116" s="2" customFormat="1" ht="21.75" customHeight="1">
      <c r="A116" s="40"/>
      <c r="B116" s="41"/>
      <c r="C116" s="214" t="s">
        <v>195</v>
      </c>
      <c r="D116" s="214" t="s">
        <v>154</v>
      </c>
      <c r="E116" s="215" t="s">
        <v>530</v>
      </c>
      <c r="F116" s="216" t="s">
        <v>531</v>
      </c>
      <c r="G116" s="217" t="s">
        <v>186</v>
      </c>
      <c r="H116" s="218">
        <v>35.100000000000001</v>
      </c>
      <c r="I116" s="219"/>
      <c r="J116" s="220">
        <f>ROUND(I116*H116,2)</f>
        <v>0</v>
      </c>
      <c r="K116" s="216" t="s">
        <v>158</v>
      </c>
      <c r="L116" s="46"/>
      <c r="M116" s="221" t="s">
        <v>19</v>
      </c>
      <c r="N116" s="222" t="s">
        <v>43</v>
      </c>
      <c r="O116" s="86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159</v>
      </c>
      <c r="AT116" s="225" t="s">
        <v>154</v>
      </c>
      <c r="AU116" s="225" t="s">
        <v>81</v>
      </c>
      <c r="AY116" s="19" t="s">
        <v>152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79</v>
      </c>
      <c r="BK116" s="226">
        <f>ROUND(I116*H116,2)</f>
        <v>0</v>
      </c>
      <c r="BL116" s="19" t="s">
        <v>159</v>
      </c>
      <c r="BM116" s="225" t="s">
        <v>1084</v>
      </c>
    </row>
    <row r="117" s="2" customFormat="1">
      <c r="A117" s="40"/>
      <c r="B117" s="41"/>
      <c r="C117" s="42"/>
      <c r="D117" s="227" t="s">
        <v>161</v>
      </c>
      <c r="E117" s="42"/>
      <c r="F117" s="228" t="s">
        <v>533</v>
      </c>
      <c r="G117" s="42"/>
      <c r="H117" s="42"/>
      <c r="I117" s="229"/>
      <c r="J117" s="42"/>
      <c r="K117" s="42"/>
      <c r="L117" s="46"/>
      <c r="M117" s="230"/>
      <c r="N117" s="231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161</v>
      </c>
      <c r="AU117" s="19" t="s">
        <v>81</v>
      </c>
    </row>
    <row r="118" s="14" customFormat="1">
      <c r="A118" s="14"/>
      <c r="B118" s="243"/>
      <c r="C118" s="244"/>
      <c r="D118" s="234" t="s">
        <v>163</v>
      </c>
      <c r="E118" s="245" t="s">
        <v>19</v>
      </c>
      <c r="F118" s="246" t="s">
        <v>1085</v>
      </c>
      <c r="G118" s="244"/>
      <c r="H118" s="247">
        <v>7.2000000000000002</v>
      </c>
      <c r="I118" s="248"/>
      <c r="J118" s="244"/>
      <c r="K118" s="244"/>
      <c r="L118" s="249"/>
      <c r="M118" s="250"/>
      <c r="N118" s="251"/>
      <c r="O118" s="251"/>
      <c r="P118" s="251"/>
      <c r="Q118" s="251"/>
      <c r="R118" s="251"/>
      <c r="S118" s="251"/>
      <c r="T118" s="252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3" t="s">
        <v>163</v>
      </c>
      <c r="AU118" s="253" t="s">
        <v>81</v>
      </c>
      <c r="AV118" s="14" t="s">
        <v>81</v>
      </c>
      <c r="AW118" s="14" t="s">
        <v>33</v>
      </c>
      <c r="AX118" s="14" t="s">
        <v>72</v>
      </c>
      <c r="AY118" s="253" t="s">
        <v>152</v>
      </c>
    </row>
    <row r="119" s="14" customFormat="1">
      <c r="A119" s="14"/>
      <c r="B119" s="243"/>
      <c r="C119" s="244"/>
      <c r="D119" s="234" t="s">
        <v>163</v>
      </c>
      <c r="E119" s="245" t="s">
        <v>19</v>
      </c>
      <c r="F119" s="246" t="s">
        <v>923</v>
      </c>
      <c r="G119" s="244"/>
      <c r="H119" s="247">
        <v>5.4000000000000004</v>
      </c>
      <c r="I119" s="248"/>
      <c r="J119" s="244"/>
      <c r="K119" s="244"/>
      <c r="L119" s="249"/>
      <c r="M119" s="250"/>
      <c r="N119" s="251"/>
      <c r="O119" s="251"/>
      <c r="P119" s="251"/>
      <c r="Q119" s="251"/>
      <c r="R119" s="251"/>
      <c r="S119" s="251"/>
      <c r="T119" s="252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3" t="s">
        <v>163</v>
      </c>
      <c r="AU119" s="253" t="s">
        <v>81</v>
      </c>
      <c r="AV119" s="14" t="s">
        <v>81</v>
      </c>
      <c r="AW119" s="14" t="s">
        <v>33</v>
      </c>
      <c r="AX119" s="14" t="s">
        <v>72</v>
      </c>
      <c r="AY119" s="253" t="s">
        <v>152</v>
      </c>
    </row>
    <row r="120" s="13" customFormat="1">
      <c r="A120" s="13"/>
      <c r="B120" s="232"/>
      <c r="C120" s="233"/>
      <c r="D120" s="234" t="s">
        <v>163</v>
      </c>
      <c r="E120" s="235" t="s">
        <v>19</v>
      </c>
      <c r="F120" s="236" t="s">
        <v>191</v>
      </c>
      <c r="G120" s="233"/>
      <c r="H120" s="235" t="s">
        <v>19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2" t="s">
        <v>163</v>
      </c>
      <c r="AU120" s="242" t="s">
        <v>81</v>
      </c>
      <c r="AV120" s="13" t="s">
        <v>79</v>
      </c>
      <c r="AW120" s="13" t="s">
        <v>33</v>
      </c>
      <c r="AX120" s="13" t="s">
        <v>72</v>
      </c>
      <c r="AY120" s="242" t="s">
        <v>152</v>
      </c>
    </row>
    <row r="121" s="14" customFormat="1">
      <c r="A121" s="14"/>
      <c r="B121" s="243"/>
      <c r="C121" s="244"/>
      <c r="D121" s="234" t="s">
        <v>163</v>
      </c>
      <c r="E121" s="245" t="s">
        <v>19</v>
      </c>
      <c r="F121" s="246" t="s">
        <v>1086</v>
      </c>
      <c r="G121" s="244"/>
      <c r="H121" s="247">
        <v>22.5</v>
      </c>
      <c r="I121" s="248"/>
      <c r="J121" s="244"/>
      <c r="K121" s="244"/>
      <c r="L121" s="249"/>
      <c r="M121" s="250"/>
      <c r="N121" s="251"/>
      <c r="O121" s="251"/>
      <c r="P121" s="251"/>
      <c r="Q121" s="251"/>
      <c r="R121" s="251"/>
      <c r="S121" s="251"/>
      <c r="T121" s="252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3" t="s">
        <v>163</v>
      </c>
      <c r="AU121" s="253" t="s">
        <v>81</v>
      </c>
      <c r="AV121" s="14" t="s">
        <v>81</v>
      </c>
      <c r="AW121" s="14" t="s">
        <v>33</v>
      </c>
      <c r="AX121" s="14" t="s">
        <v>72</v>
      </c>
      <c r="AY121" s="253" t="s">
        <v>152</v>
      </c>
    </row>
    <row r="122" s="15" customFormat="1">
      <c r="A122" s="15"/>
      <c r="B122" s="254"/>
      <c r="C122" s="255"/>
      <c r="D122" s="234" t="s">
        <v>163</v>
      </c>
      <c r="E122" s="256" t="s">
        <v>19</v>
      </c>
      <c r="F122" s="257" t="s">
        <v>194</v>
      </c>
      <c r="G122" s="255"/>
      <c r="H122" s="258">
        <v>35.100000000000001</v>
      </c>
      <c r="I122" s="259"/>
      <c r="J122" s="255"/>
      <c r="K122" s="255"/>
      <c r="L122" s="260"/>
      <c r="M122" s="261"/>
      <c r="N122" s="262"/>
      <c r="O122" s="262"/>
      <c r="P122" s="262"/>
      <c r="Q122" s="262"/>
      <c r="R122" s="262"/>
      <c r="S122" s="262"/>
      <c r="T122" s="263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64" t="s">
        <v>163</v>
      </c>
      <c r="AU122" s="264" t="s">
        <v>81</v>
      </c>
      <c r="AV122" s="15" t="s">
        <v>159</v>
      </c>
      <c r="AW122" s="15" t="s">
        <v>33</v>
      </c>
      <c r="AX122" s="15" t="s">
        <v>79</v>
      </c>
      <c r="AY122" s="264" t="s">
        <v>152</v>
      </c>
    </row>
    <row r="123" s="2" customFormat="1" ht="37.8" customHeight="1">
      <c r="A123" s="40"/>
      <c r="B123" s="41"/>
      <c r="C123" s="214" t="s">
        <v>202</v>
      </c>
      <c r="D123" s="214" t="s">
        <v>154</v>
      </c>
      <c r="E123" s="215" t="s">
        <v>203</v>
      </c>
      <c r="F123" s="216" t="s">
        <v>204</v>
      </c>
      <c r="G123" s="217" t="s">
        <v>186</v>
      </c>
      <c r="H123" s="218">
        <v>38.850000000000001</v>
      </c>
      <c r="I123" s="219"/>
      <c r="J123" s="220">
        <f>ROUND(I123*H123,2)</f>
        <v>0</v>
      </c>
      <c r="K123" s="216" t="s">
        <v>158</v>
      </c>
      <c r="L123" s="46"/>
      <c r="M123" s="221" t="s">
        <v>19</v>
      </c>
      <c r="N123" s="222" t="s">
        <v>43</v>
      </c>
      <c r="O123" s="86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159</v>
      </c>
      <c r="AT123" s="225" t="s">
        <v>154</v>
      </c>
      <c r="AU123" s="225" t="s">
        <v>81</v>
      </c>
      <c r="AY123" s="19" t="s">
        <v>152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79</v>
      </c>
      <c r="BK123" s="226">
        <f>ROUND(I123*H123,2)</f>
        <v>0</v>
      </c>
      <c r="BL123" s="19" t="s">
        <v>159</v>
      </c>
      <c r="BM123" s="225" t="s">
        <v>1087</v>
      </c>
    </row>
    <row r="124" s="2" customFormat="1">
      <c r="A124" s="40"/>
      <c r="B124" s="41"/>
      <c r="C124" s="42"/>
      <c r="D124" s="227" t="s">
        <v>161</v>
      </c>
      <c r="E124" s="42"/>
      <c r="F124" s="228" t="s">
        <v>206</v>
      </c>
      <c r="G124" s="42"/>
      <c r="H124" s="42"/>
      <c r="I124" s="229"/>
      <c r="J124" s="42"/>
      <c r="K124" s="42"/>
      <c r="L124" s="46"/>
      <c r="M124" s="230"/>
      <c r="N124" s="231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161</v>
      </c>
      <c r="AU124" s="19" t="s">
        <v>81</v>
      </c>
    </row>
    <row r="125" s="14" customFormat="1">
      <c r="A125" s="14"/>
      <c r="B125" s="243"/>
      <c r="C125" s="244"/>
      <c r="D125" s="234" t="s">
        <v>163</v>
      </c>
      <c r="E125" s="245" t="s">
        <v>19</v>
      </c>
      <c r="F125" s="246" t="s">
        <v>1088</v>
      </c>
      <c r="G125" s="244"/>
      <c r="H125" s="247">
        <v>3.75</v>
      </c>
      <c r="I125" s="248"/>
      <c r="J125" s="244"/>
      <c r="K125" s="244"/>
      <c r="L125" s="249"/>
      <c r="M125" s="250"/>
      <c r="N125" s="251"/>
      <c r="O125" s="251"/>
      <c r="P125" s="251"/>
      <c r="Q125" s="251"/>
      <c r="R125" s="251"/>
      <c r="S125" s="251"/>
      <c r="T125" s="25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3" t="s">
        <v>163</v>
      </c>
      <c r="AU125" s="253" t="s">
        <v>81</v>
      </c>
      <c r="AV125" s="14" t="s">
        <v>81</v>
      </c>
      <c r="AW125" s="14" t="s">
        <v>33</v>
      </c>
      <c r="AX125" s="14" t="s">
        <v>72</v>
      </c>
      <c r="AY125" s="253" t="s">
        <v>152</v>
      </c>
    </row>
    <row r="126" s="14" customFormat="1">
      <c r="A126" s="14"/>
      <c r="B126" s="243"/>
      <c r="C126" s="244"/>
      <c r="D126" s="234" t="s">
        <v>163</v>
      </c>
      <c r="E126" s="245" t="s">
        <v>19</v>
      </c>
      <c r="F126" s="246" t="s">
        <v>1089</v>
      </c>
      <c r="G126" s="244"/>
      <c r="H126" s="247">
        <v>35.100000000000001</v>
      </c>
      <c r="I126" s="248"/>
      <c r="J126" s="244"/>
      <c r="K126" s="244"/>
      <c r="L126" s="249"/>
      <c r="M126" s="250"/>
      <c r="N126" s="251"/>
      <c r="O126" s="251"/>
      <c r="P126" s="251"/>
      <c r="Q126" s="251"/>
      <c r="R126" s="251"/>
      <c r="S126" s="251"/>
      <c r="T126" s="25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3" t="s">
        <v>163</v>
      </c>
      <c r="AU126" s="253" t="s">
        <v>81</v>
      </c>
      <c r="AV126" s="14" t="s">
        <v>81</v>
      </c>
      <c r="AW126" s="14" t="s">
        <v>33</v>
      </c>
      <c r="AX126" s="14" t="s">
        <v>72</v>
      </c>
      <c r="AY126" s="253" t="s">
        <v>152</v>
      </c>
    </row>
    <row r="127" s="15" customFormat="1">
      <c r="A127" s="15"/>
      <c r="B127" s="254"/>
      <c r="C127" s="255"/>
      <c r="D127" s="234" t="s">
        <v>163</v>
      </c>
      <c r="E127" s="256" t="s">
        <v>19</v>
      </c>
      <c r="F127" s="257" t="s">
        <v>194</v>
      </c>
      <c r="G127" s="255"/>
      <c r="H127" s="258">
        <v>38.850000000000001</v>
      </c>
      <c r="I127" s="259"/>
      <c r="J127" s="255"/>
      <c r="K127" s="255"/>
      <c r="L127" s="260"/>
      <c r="M127" s="261"/>
      <c r="N127" s="262"/>
      <c r="O127" s="262"/>
      <c r="P127" s="262"/>
      <c r="Q127" s="262"/>
      <c r="R127" s="262"/>
      <c r="S127" s="262"/>
      <c r="T127" s="263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4" t="s">
        <v>163</v>
      </c>
      <c r="AU127" s="264" t="s">
        <v>81</v>
      </c>
      <c r="AV127" s="15" t="s">
        <v>159</v>
      </c>
      <c r="AW127" s="15" t="s">
        <v>33</v>
      </c>
      <c r="AX127" s="15" t="s">
        <v>79</v>
      </c>
      <c r="AY127" s="264" t="s">
        <v>152</v>
      </c>
    </row>
    <row r="128" s="2" customFormat="1" ht="37.8" customHeight="1">
      <c r="A128" s="40"/>
      <c r="B128" s="41"/>
      <c r="C128" s="214" t="s">
        <v>208</v>
      </c>
      <c r="D128" s="214" t="s">
        <v>154</v>
      </c>
      <c r="E128" s="215" t="s">
        <v>209</v>
      </c>
      <c r="F128" s="216" t="s">
        <v>670</v>
      </c>
      <c r="G128" s="217" t="s">
        <v>186</v>
      </c>
      <c r="H128" s="218">
        <v>194.25</v>
      </c>
      <c r="I128" s="219"/>
      <c r="J128" s="220">
        <f>ROUND(I128*H128,2)</f>
        <v>0</v>
      </c>
      <c r="K128" s="216" t="s">
        <v>158</v>
      </c>
      <c r="L128" s="46"/>
      <c r="M128" s="221" t="s">
        <v>19</v>
      </c>
      <c r="N128" s="222" t="s">
        <v>43</v>
      </c>
      <c r="O128" s="86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5" t="s">
        <v>159</v>
      </c>
      <c r="AT128" s="225" t="s">
        <v>154</v>
      </c>
      <c r="AU128" s="225" t="s">
        <v>81</v>
      </c>
      <c r="AY128" s="19" t="s">
        <v>152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9" t="s">
        <v>79</v>
      </c>
      <c r="BK128" s="226">
        <f>ROUND(I128*H128,2)</f>
        <v>0</v>
      </c>
      <c r="BL128" s="19" t="s">
        <v>159</v>
      </c>
      <c r="BM128" s="225" t="s">
        <v>1090</v>
      </c>
    </row>
    <row r="129" s="2" customFormat="1">
      <c r="A129" s="40"/>
      <c r="B129" s="41"/>
      <c r="C129" s="42"/>
      <c r="D129" s="227" t="s">
        <v>161</v>
      </c>
      <c r="E129" s="42"/>
      <c r="F129" s="228" t="s">
        <v>212</v>
      </c>
      <c r="G129" s="42"/>
      <c r="H129" s="42"/>
      <c r="I129" s="229"/>
      <c r="J129" s="42"/>
      <c r="K129" s="42"/>
      <c r="L129" s="46"/>
      <c r="M129" s="230"/>
      <c r="N129" s="231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161</v>
      </c>
      <c r="AU129" s="19" t="s">
        <v>81</v>
      </c>
    </row>
    <row r="130" s="14" customFormat="1">
      <c r="A130" s="14"/>
      <c r="B130" s="243"/>
      <c r="C130" s="244"/>
      <c r="D130" s="234" t="s">
        <v>163</v>
      </c>
      <c r="E130" s="245" t="s">
        <v>19</v>
      </c>
      <c r="F130" s="246" t="s">
        <v>1091</v>
      </c>
      <c r="G130" s="244"/>
      <c r="H130" s="247">
        <v>194.25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163</v>
      </c>
      <c r="AU130" s="253" t="s">
        <v>81</v>
      </c>
      <c r="AV130" s="14" t="s">
        <v>81</v>
      </c>
      <c r="AW130" s="14" t="s">
        <v>33</v>
      </c>
      <c r="AX130" s="14" t="s">
        <v>79</v>
      </c>
      <c r="AY130" s="253" t="s">
        <v>152</v>
      </c>
    </row>
    <row r="131" s="2" customFormat="1" ht="24.15" customHeight="1">
      <c r="A131" s="40"/>
      <c r="B131" s="41"/>
      <c r="C131" s="214" t="s">
        <v>214</v>
      </c>
      <c r="D131" s="214" t="s">
        <v>154</v>
      </c>
      <c r="E131" s="215" t="s">
        <v>215</v>
      </c>
      <c r="F131" s="216" t="s">
        <v>216</v>
      </c>
      <c r="G131" s="217" t="s">
        <v>186</v>
      </c>
      <c r="H131" s="218">
        <v>38.850000000000001</v>
      </c>
      <c r="I131" s="219"/>
      <c r="J131" s="220">
        <f>ROUND(I131*H131,2)</f>
        <v>0</v>
      </c>
      <c r="K131" s="216" t="s">
        <v>158</v>
      </c>
      <c r="L131" s="46"/>
      <c r="M131" s="221" t="s">
        <v>19</v>
      </c>
      <c r="N131" s="222" t="s">
        <v>43</v>
      </c>
      <c r="O131" s="86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159</v>
      </c>
      <c r="AT131" s="225" t="s">
        <v>154</v>
      </c>
      <c r="AU131" s="225" t="s">
        <v>81</v>
      </c>
      <c r="AY131" s="19" t="s">
        <v>152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79</v>
      </c>
      <c r="BK131" s="226">
        <f>ROUND(I131*H131,2)</f>
        <v>0</v>
      </c>
      <c r="BL131" s="19" t="s">
        <v>159</v>
      </c>
      <c r="BM131" s="225" t="s">
        <v>1092</v>
      </c>
    </row>
    <row r="132" s="2" customFormat="1">
      <c r="A132" s="40"/>
      <c r="B132" s="41"/>
      <c r="C132" s="42"/>
      <c r="D132" s="227" t="s">
        <v>161</v>
      </c>
      <c r="E132" s="42"/>
      <c r="F132" s="228" t="s">
        <v>218</v>
      </c>
      <c r="G132" s="42"/>
      <c r="H132" s="42"/>
      <c r="I132" s="229"/>
      <c r="J132" s="42"/>
      <c r="K132" s="42"/>
      <c r="L132" s="46"/>
      <c r="M132" s="230"/>
      <c r="N132" s="231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161</v>
      </c>
      <c r="AU132" s="19" t="s">
        <v>81</v>
      </c>
    </row>
    <row r="133" s="2" customFormat="1" ht="24.15" customHeight="1">
      <c r="A133" s="40"/>
      <c r="B133" s="41"/>
      <c r="C133" s="214" t="s">
        <v>219</v>
      </c>
      <c r="D133" s="214" t="s">
        <v>154</v>
      </c>
      <c r="E133" s="215" t="s">
        <v>220</v>
      </c>
      <c r="F133" s="216" t="s">
        <v>221</v>
      </c>
      <c r="G133" s="217" t="s">
        <v>186</v>
      </c>
      <c r="H133" s="218">
        <v>22.5</v>
      </c>
      <c r="I133" s="219"/>
      <c r="J133" s="220">
        <f>ROUND(I133*H133,2)</f>
        <v>0</v>
      </c>
      <c r="K133" s="216" t="s">
        <v>158</v>
      </c>
      <c r="L133" s="46"/>
      <c r="M133" s="221" t="s">
        <v>19</v>
      </c>
      <c r="N133" s="222" t="s">
        <v>43</v>
      </c>
      <c r="O133" s="86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5" t="s">
        <v>159</v>
      </c>
      <c r="AT133" s="225" t="s">
        <v>154</v>
      </c>
      <c r="AU133" s="225" t="s">
        <v>81</v>
      </c>
      <c r="AY133" s="19" t="s">
        <v>152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9" t="s">
        <v>79</v>
      </c>
      <c r="BK133" s="226">
        <f>ROUND(I133*H133,2)</f>
        <v>0</v>
      </c>
      <c r="BL133" s="19" t="s">
        <v>159</v>
      </c>
      <c r="BM133" s="225" t="s">
        <v>1093</v>
      </c>
    </row>
    <row r="134" s="2" customFormat="1">
      <c r="A134" s="40"/>
      <c r="B134" s="41"/>
      <c r="C134" s="42"/>
      <c r="D134" s="227" t="s">
        <v>161</v>
      </c>
      <c r="E134" s="42"/>
      <c r="F134" s="228" t="s">
        <v>223</v>
      </c>
      <c r="G134" s="42"/>
      <c r="H134" s="42"/>
      <c r="I134" s="229"/>
      <c r="J134" s="42"/>
      <c r="K134" s="42"/>
      <c r="L134" s="46"/>
      <c r="M134" s="230"/>
      <c r="N134" s="231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161</v>
      </c>
      <c r="AU134" s="19" t="s">
        <v>81</v>
      </c>
    </row>
    <row r="135" s="13" customFormat="1">
      <c r="A135" s="13"/>
      <c r="B135" s="232"/>
      <c r="C135" s="233"/>
      <c r="D135" s="234" t="s">
        <v>163</v>
      </c>
      <c r="E135" s="235" t="s">
        <v>19</v>
      </c>
      <c r="F135" s="236" t="s">
        <v>1094</v>
      </c>
      <c r="G135" s="233"/>
      <c r="H135" s="235" t="s">
        <v>19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163</v>
      </c>
      <c r="AU135" s="242" t="s">
        <v>81</v>
      </c>
      <c r="AV135" s="13" t="s">
        <v>79</v>
      </c>
      <c r="AW135" s="13" t="s">
        <v>33</v>
      </c>
      <c r="AX135" s="13" t="s">
        <v>72</v>
      </c>
      <c r="AY135" s="242" t="s">
        <v>152</v>
      </c>
    </row>
    <row r="136" s="14" customFormat="1">
      <c r="A136" s="14"/>
      <c r="B136" s="243"/>
      <c r="C136" s="244"/>
      <c r="D136" s="234" t="s">
        <v>163</v>
      </c>
      <c r="E136" s="245" t="s">
        <v>19</v>
      </c>
      <c r="F136" s="246" t="s">
        <v>1086</v>
      </c>
      <c r="G136" s="244"/>
      <c r="H136" s="247">
        <v>22.5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3" t="s">
        <v>163</v>
      </c>
      <c r="AU136" s="253" t="s">
        <v>81</v>
      </c>
      <c r="AV136" s="14" t="s">
        <v>81</v>
      </c>
      <c r="AW136" s="14" t="s">
        <v>33</v>
      </c>
      <c r="AX136" s="14" t="s">
        <v>79</v>
      </c>
      <c r="AY136" s="253" t="s">
        <v>152</v>
      </c>
    </row>
    <row r="137" s="2" customFormat="1" ht="16.5" customHeight="1">
      <c r="A137" s="40"/>
      <c r="B137" s="41"/>
      <c r="C137" s="265" t="s">
        <v>227</v>
      </c>
      <c r="D137" s="265" t="s">
        <v>228</v>
      </c>
      <c r="E137" s="266" t="s">
        <v>229</v>
      </c>
      <c r="F137" s="267" t="s">
        <v>230</v>
      </c>
      <c r="G137" s="268" t="s">
        <v>231</v>
      </c>
      <c r="H137" s="269">
        <v>45</v>
      </c>
      <c r="I137" s="270"/>
      <c r="J137" s="271">
        <f>ROUND(I137*H137,2)</f>
        <v>0</v>
      </c>
      <c r="K137" s="267" t="s">
        <v>158</v>
      </c>
      <c r="L137" s="272"/>
      <c r="M137" s="273" t="s">
        <v>19</v>
      </c>
      <c r="N137" s="274" t="s">
        <v>43</v>
      </c>
      <c r="O137" s="86"/>
      <c r="P137" s="223">
        <f>O137*H137</f>
        <v>0</v>
      </c>
      <c r="Q137" s="223">
        <v>1</v>
      </c>
      <c r="R137" s="223">
        <f>Q137*H137</f>
        <v>45</v>
      </c>
      <c r="S137" s="223">
        <v>0</v>
      </c>
      <c r="T137" s="224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5" t="s">
        <v>208</v>
      </c>
      <c r="AT137" s="225" t="s">
        <v>228</v>
      </c>
      <c r="AU137" s="225" t="s">
        <v>81</v>
      </c>
      <c r="AY137" s="19" t="s">
        <v>152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9" t="s">
        <v>79</v>
      </c>
      <c r="BK137" s="226">
        <f>ROUND(I137*H137,2)</f>
        <v>0</v>
      </c>
      <c r="BL137" s="19" t="s">
        <v>159</v>
      </c>
      <c r="BM137" s="225" t="s">
        <v>1095</v>
      </c>
    </row>
    <row r="138" s="14" customFormat="1">
      <c r="A138" s="14"/>
      <c r="B138" s="243"/>
      <c r="C138" s="244"/>
      <c r="D138" s="234" t="s">
        <v>163</v>
      </c>
      <c r="E138" s="245" t="s">
        <v>19</v>
      </c>
      <c r="F138" s="246" t="s">
        <v>1096</v>
      </c>
      <c r="G138" s="244"/>
      <c r="H138" s="247">
        <v>45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163</v>
      </c>
      <c r="AU138" s="253" t="s">
        <v>81</v>
      </c>
      <c r="AV138" s="14" t="s">
        <v>81</v>
      </c>
      <c r="AW138" s="14" t="s">
        <v>33</v>
      </c>
      <c r="AX138" s="14" t="s">
        <v>79</v>
      </c>
      <c r="AY138" s="253" t="s">
        <v>152</v>
      </c>
    </row>
    <row r="139" s="2" customFormat="1" ht="24.15" customHeight="1">
      <c r="A139" s="40"/>
      <c r="B139" s="41"/>
      <c r="C139" s="214" t="s">
        <v>8</v>
      </c>
      <c r="D139" s="214" t="s">
        <v>154</v>
      </c>
      <c r="E139" s="215" t="s">
        <v>234</v>
      </c>
      <c r="F139" s="216" t="s">
        <v>235</v>
      </c>
      <c r="G139" s="217" t="s">
        <v>231</v>
      </c>
      <c r="H139" s="218">
        <v>69.930000000000007</v>
      </c>
      <c r="I139" s="219"/>
      <c r="J139" s="220">
        <f>ROUND(I139*H139,2)</f>
        <v>0</v>
      </c>
      <c r="K139" s="216" t="s">
        <v>158</v>
      </c>
      <c r="L139" s="46"/>
      <c r="M139" s="221" t="s">
        <v>19</v>
      </c>
      <c r="N139" s="222" t="s">
        <v>43</v>
      </c>
      <c r="O139" s="86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5" t="s">
        <v>159</v>
      </c>
      <c r="AT139" s="225" t="s">
        <v>154</v>
      </c>
      <c r="AU139" s="225" t="s">
        <v>81</v>
      </c>
      <c r="AY139" s="19" t="s">
        <v>152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9" t="s">
        <v>79</v>
      </c>
      <c r="BK139" s="226">
        <f>ROUND(I139*H139,2)</f>
        <v>0</v>
      </c>
      <c r="BL139" s="19" t="s">
        <v>159</v>
      </c>
      <c r="BM139" s="225" t="s">
        <v>1097</v>
      </c>
    </row>
    <row r="140" s="2" customFormat="1">
      <c r="A140" s="40"/>
      <c r="B140" s="41"/>
      <c r="C140" s="42"/>
      <c r="D140" s="227" t="s">
        <v>161</v>
      </c>
      <c r="E140" s="42"/>
      <c r="F140" s="228" t="s">
        <v>237</v>
      </c>
      <c r="G140" s="42"/>
      <c r="H140" s="42"/>
      <c r="I140" s="229"/>
      <c r="J140" s="42"/>
      <c r="K140" s="42"/>
      <c r="L140" s="46"/>
      <c r="M140" s="230"/>
      <c r="N140" s="231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161</v>
      </c>
      <c r="AU140" s="19" t="s">
        <v>81</v>
      </c>
    </row>
    <row r="141" s="14" customFormat="1">
      <c r="A141" s="14"/>
      <c r="B141" s="243"/>
      <c r="C141" s="244"/>
      <c r="D141" s="234" t="s">
        <v>163</v>
      </c>
      <c r="E141" s="245" t="s">
        <v>19</v>
      </c>
      <c r="F141" s="246" t="s">
        <v>1098</v>
      </c>
      <c r="G141" s="244"/>
      <c r="H141" s="247">
        <v>69.930000000000007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3" t="s">
        <v>163</v>
      </c>
      <c r="AU141" s="253" t="s">
        <v>81</v>
      </c>
      <c r="AV141" s="14" t="s">
        <v>81</v>
      </c>
      <c r="AW141" s="14" t="s">
        <v>33</v>
      </c>
      <c r="AX141" s="14" t="s">
        <v>79</v>
      </c>
      <c r="AY141" s="253" t="s">
        <v>152</v>
      </c>
    </row>
    <row r="142" s="2" customFormat="1" ht="24.15" customHeight="1">
      <c r="A142" s="40"/>
      <c r="B142" s="41"/>
      <c r="C142" s="214" t="s">
        <v>239</v>
      </c>
      <c r="D142" s="214" t="s">
        <v>154</v>
      </c>
      <c r="E142" s="215" t="s">
        <v>240</v>
      </c>
      <c r="F142" s="216" t="s">
        <v>241</v>
      </c>
      <c r="G142" s="217" t="s">
        <v>186</v>
      </c>
      <c r="H142" s="218">
        <v>38.850000000000001</v>
      </c>
      <c r="I142" s="219"/>
      <c r="J142" s="220">
        <f>ROUND(I142*H142,2)</f>
        <v>0</v>
      </c>
      <c r="K142" s="216" t="s">
        <v>158</v>
      </c>
      <c r="L142" s="46"/>
      <c r="M142" s="221" t="s">
        <v>19</v>
      </c>
      <c r="N142" s="222" t="s">
        <v>43</v>
      </c>
      <c r="O142" s="86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5" t="s">
        <v>159</v>
      </c>
      <c r="AT142" s="225" t="s">
        <v>154</v>
      </c>
      <c r="AU142" s="225" t="s">
        <v>81</v>
      </c>
      <c r="AY142" s="19" t="s">
        <v>152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9" t="s">
        <v>79</v>
      </c>
      <c r="BK142" s="226">
        <f>ROUND(I142*H142,2)</f>
        <v>0</v>
      </c>
      <c r="BL142" s="19" t="s">
        <v>159</v>
      </c>
      <c r="BM142" s="225" t="s">
        <v>1099</v>
      </c>
    </row>
    <row r="143" s="2" customFormat="1">
      <c r="A143" s="40"/>
      <c r="B143" s="41"/>
      <c r="C143" s="42"/>
      <c r="D143" s="227" t="s">
        <v>161</v>
      </c>
      <c r="E143" s="42"/>
      <c r="F143" s="228" t="s">
        <v>243</v>
      </c>
      <c r="G143" s="42"/>
      <c r="H143" s="42"/>
      <c r="I143" s="229"/>
      <c r="J143" s="42"/>
      <c r="K143" s="42"/>
      <c r="L143" s="46"/>
      <c r="M143" s="230"/>
      <c r="N143" s="231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161</v>
      </c>
      <c r="AU143" s="19" t="s">
        <v>81</v>
      </c>
    </row>
    <row r="144" s="14" customFormat="1">
      <c r="A144" s="14"/>
      <c r="B144" s="243"/>
      <c r="C144" s="244"/>
      <c r="D144" s="234" t="s">
        <v>163</v>
      </c>
      <c r="E144" s="245" t="s">
        <v>19</v>
      </c>
      <c r="F144" s="246" t="s">
        <v>1100</v>
      </c>
      <c r="G144" s="244"/>
      <c r="H144" s="247">
        <v>38.850000000000001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163</v>
      </c>
      <c r="AU144" s="253" t="s">
        <v>81</v>
      </c>
      <c r="AV144" s="14" t="s">
        <v>81</v>
      </c>
      <c r="AW144" s="14" t="s">
        <v>33</v>
      </c>
      <c r="AX144" s="14" t="s">
        <v>79</v>
      </c>
      <c r="AY144" s="253" t="s">
        <v>152</v>
      </c>
    </row>
    <row r="145" s="2" customFormat="1" ht="24.15" customHeight="1">
      <c r="A145" s="40"/>
      <c r="B145" s="41"/>
      <c r="C145" s="214" t="s">
        <v>245</v>
      </c>
      <c r="D145" s="214" t="s">
        <v>154</v>
      </c>
      <c r="E145" s="215" t="s">
        <v>260</v>
      </c>
      <c r="F145" s="216" t="s">
        <v>261</v>
      </c>
      <c r="G145" s="217" t="s">
        <v>157</v>
      </c>
      <c r="H145" s="218">
        <v>4.5</v>
      </c>
      <c r="I145" s="219"/>
      <c r="J145" s="220">
        <f>ROUND(I145*H145,2)</f>
        <v>0</v>
      </c>
      <c r="K145" s="216" t="s">
        <v>158</v>
      </c>
      <c r="L145" s="46"/>
      <c r="M145" s="221" t="s">
        <v>19</v>
      </c>
      <c r="N145" s="222" t="s">
        <v>43</v>
      </c>
      <c r="O145" s="86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5" t="s">
        <v>159</v>
      </c>
      <c r="AT145" s="225" t="s">
        <v>154</v>
      </c>
      <c r="AU145" s="225" t="s">
        <v>81</v>
      </c>
      <c r="AY145" s="19" t="s">
        <v>152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9" t="s">
        <v>79</v>
      </c>
      <c r="BK145" s="226">
        <f>ROUND(I145*H145,2)</f>
        <v>0</v>
      </c>
      <c r="BL145" s="19" t="s">
        <v>159</v>
      </c>
      <c r="BM145" s="225" t="s">
        <v>1101</v>
      </c>
    </row>
    <row r="146" s="2" customFormat="1">
      <c r="A146" s="40"/>
      <c r="B146" s="41"/>
      <c r="C146" s="42"/>
      <c r="D146" s="227" t="s">
        <v>161</v>
      </c>
      <c r="E146" s="42"/>
      <c r="F146" s="228" t="s">
        <v>263</v>
      </c>
      <c r="G146" s="42"/>
      <c r="H146" s="42"/>
      <c r="I146" s="229"/>
      <c r="J146" s="42"/>
      <c r="K146" s="42"/>
      <c r="L146" s="46"/>
      <c r="M146" s="230"/>
      <c r="N146" s="231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161</v>
      </c>
      <c r="AU146" s="19" t="s">
        <v>81</v>
      </c>
    </row>
    <row r="147" s="14" customFormat="1">
      <c r="A147" s="14"/>
      <c r="B147" s="243"/>
      <c r="C147" s="244"/>
      <c r="D147" s="234" t="s">
        <v>163</v>
      </c>
      <c r="E147" s="245" t="s">
        <v>19</v>
      </c>
      <c r="F147" s="246" t="s">
        <v>1102</v>
      </c>
      <c r="G147" s="244"/>
      <c r="H147" s="247">
        <v>4.5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3" t="s">
        <v>163</v>
      </c>
      <c r="AU147" s="253" t="s">
        <v>81</v>
      </c>
      <c r="AV147" s="14" t="s">
        <v>81</v>
      </c>
      <c r="AW147" s="14" t="s">
        <v>33</v>
      </c>
      <c r="AX147" s="14" t="s">
        <v>79</v>
      </c>
      <c r="AY147" s="253" t="s">
        <v>152</v>
      </c>
    </row>
    <row r="148" s="2" customFormat="1" ht="16.5" customHeight="1">
      <c r="A148" s="40"/>
      <c r="B148" s="41"/>
      <c r="C148" s="265" t="s">
        <v>254</v>
      </c>
      <c r="D148" s="265" t="s">
        <v>228</v>
      </c>
      <c r="E148" s="266" t="s">
        <v>266</v>
      </c>
      <c r="F148" s="267" t="s">
        <v>267</v>
      </c>
      <c r="G148" s="268" t="s">
        <v>268</v>
      </c>
      <c r="H148" s="269">
        <v>0.089999999999999997</v>
      </c>
      <c r="I148" s="270"/>
      <c r="J148" s="271">
        <f>ROUND(I148*H148,2)</f>
        <v>0</v>
      </c>
      <c r="K148" s="267" t="s">
        <v>158</v>
      </c>
      <c r="L148" s="272"/>
      <c r="M148" s="273" t="s">
        <v>19</v>
      </c>
      <c r="N148" s="274" t="s">
        <v>43</v>
      </c>
      <c r="O148" s="86"/>
      <c r="P148" s="223">
        <f>O148*H148</f>
        <v>0</v>
      </c>
      <c r="Q148" s="223">
        <v>0.001</v>
      </c>
      <c r="R148" s="223">
        <f>Q148*H148</f>
        <v>8.9999999999999992E-05</v>
      </c>
      <c r="S148" s="223">
        <v>0</v>
      </c>
      <c r="T148" s="224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5" t="s">
        <v>208</v>
      </c>
      <c r="AT148" s="225" t="s">
        <v>228</v>
      </c>
      <c r="AU148" s="225" t="s">
        <v>81</v>
      </c>
      <c r="AY148" s="19" t="s">
        <v>152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9" t="s">
        <v>79</v>
      </c>
      <c r="BK148" s="226">
        <f>ROUND(I148*H148,2)</f>
        <v>0</v>
      </c>
      <c r="BL148" s="19" t="s">
        <v>159</v>
      </c>
      <c r="BM148" s="225" t="s">
        <v>1103</v>
      </c>
    </row>
    <row r="149" s="14" customFormat="1">
      <c r="A149" s="14"/>
      <c r="B149" s="243"/>
      <c r="C149" s="244"/>
      <c r="D149" s="234" t="s">
        <v>163</v>
      </c>
      <c r="E149" s="244"/>
      <c r="F149" s="246" t="s">
        <v>1104</v>
      </c>
      <c r="G149" s="244"/>
      <c r="H149" s="247">
        <v>0.089999999999999997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163</v>
      </c>
      <c r="AU149" s="253" t="s">
        <v>81</v>
      </c>
      <c r="AV149" s="14" t="s">
        <v>81</v>
      </c>
      <c r="AW149" s="14" t="s">
        <v>4</v>
      </c>
      <c r="AX149" s="14" t="s">
        <v>79</v>
      </c>
      <c r="AY149" s="253" t="s">
        <v>152</v>
      </c>
    </row>
    <row r="150" s="2" customFormat="1" ht="21.75" customHeight="1">
      <c r="A150" s="40"/>
      <c r="B150" s="41"/>
      <c r="C150" s="214" t="s">
        <v>259</v>
      </c>
      <c r="D150" s="214" t="s">
        <v>154</v>
      </c>
      <c r="E150" s="215" t="s">
        <v>272</v>
      </c>
      <c r="F150" s="216" t="s">
        <v>273</v>
      </c>
      <c r="G150" s="217" t="s">
        <v>157</v>
      </c>
      <c r="H150" s="218">
        <v>45</v>
      </c>
      <c r="I150" s="219"/>
      <c r="J150" s="220">
        <f>ROUND(I150*H150,2)</f>
        <v>0</v>
      </c>
      <c r="K150" s="216" t="s">
        <v>158</v>
      </c>
      <c r="L150" s="46"/>
      <c r="M150" s="221" t="s">
        <v>19</v>
      </c>
      <c r="N150" s="222" t="s">
        <v>43</v>
      </c>
      <c r="O150" s="86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5" t="s">
        <v>159</v>
      </c>
      <c r="AT150" s="225" t="s">
        <v>154</v>
      </c>
      <c r="AU150" s="225" t="s">
        <v>81</v>
      </c>
      <c r="AY150" s="19" t="s">
        <v>152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9" t="s">
        <v>79</v>
      </c>
      <c r="BK150" s="226">
        <f>ROUND(I150*H150,2)</f>
        <v>0</v>
      </c>
      <c r="BL150" s="19" t="s">
        <v>159</v>
      </c>
      <c r="BM150" s="225" t="s">
        <v>1105</v>
      </c>
    </row>
    <row r="151" s="2" customFormat="1">
      <c r="A151" s="40"/>
      <c r="B151" s="41"/>
      <c r="C151" s="42"/>
      <c r="D151" s="227" t="s">
        <v>161</v>
      </c>
      <c r="E151" s="42"/>
      <c r="F151" s="228" t="s">
        <v>275</v>
      </c>
      <c r="G151" s="42"/>
      <c r="H151" s="42"/>
      <c r="I151" s="229"/>
      <c r="J151" s="42"/>
      <c r="K151" s="42"/>
      <c r="L151" s="46"/>
      <c r="M151" s="230"/>
      <c r="N151" s="231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161</v>
      </c>
      <c r="AU151" s="19" t="s">
        <v>81</v>
      </c>
    </row>
    <row r="152" s="13" customFormat="1">
      <c r="A152" s="13"/>
      <c r="B152" s="232"/>
      <c r="C152" s="233"/>
      <c r="D152" s="234" t="s">
        <v>163</v>
      </c>
      <c r="E152" s="235" t="s">
        <v>19</v>
      </c>
      <c r="F152" s="236" t="s">
        <v>1094</v>
      </c>
      <c r="G152" s="233"/>
      <c r="H152" s="235" t="s">
        <v>19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163</v>
      </c>
      <c r="AU152" s="242" t="s">
        <v>81</v>
      </c>
      <c r="AV152" s="13" t="s">
        <v>79</v>
      </c>
      <c r="AW152" s="13" t="s">
        <v>33</v>
      </c>
      <c r="AX152" s="13" t="s">
        <v>72</v>
      </c>
      <c r="AY152" s="242" t="s">
        <v>152</v>
      </c>
    </row>
    <row r="153" s="14" customFormat="1">
      <c r="A153" s="14"/>
      <c r="B153" s="243"/>
      <c r="C153" s="244"/>
      <c r="D153" s="234" t="s">
        <v>163</v>
      </c>
      <c r="E153" s="245" t="s">
        <v>19</v>
      </c>
      <c r="F153" s="246" t="s">
        <v>423</v>
      </c>
      <c r="G153" s="244"/>
      <c r="H153" s="247">
        <v>45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3" t="s">
        <v>163</v>
      </c>
      <c r="AU153" s="253" t="s">
        <v>81</v>
      </c>
      <c r="AV153" s="14" t="s">
        <v>81</v>
      </c>
      <c r="AW153" s="14" t="s">
        <v>33</v>
      </c>
      <c r="AX153" s="14" t="s">
        <v>79</v>
      </c>
      <c r="AY153" s="253" t="s">
        <v>152</v>
      </c>
    </row>
    <row r="154" s="2" customFormat="1" ht="21.75" customHeight="1">
      <c r="A154" s="40"/>
      <c r="B154" s="41"/>
      <c r="C154" s="214" t="s">
        <v>265</v>
      </c>
      <c r="D154" s="214" t="s">
        <v>154</v>
      </c>
      <c r="E154" s="215" t="s">
        <v>279</v>
      </c>
      <c r="F154" s="216" t="s">
        <v>280</v>
      </c>
      <c r="G154" s="217" t="s">
        <v>157</v>
      </c>
      <c r="H154" s="218">
        <v>13.5</v>
      </c>
      <c r="I154" s="219"/>
      <c r="J154" s="220">
        <f>ROUND(I154*H154,2)</f>
        <v>0</v>
      </c>
      <c r="K154" s="216" t="s">
        <v>158</v>
      </c>
      <c r="L154" s="46"/>
      <c r="M154" s="221" t="s">
        <v>19</v>
      </c>
      <c r="N154" s="222" t="s">
        <v>43</v>
      </c>
      <c r="O154" s="86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5" t="s">
        <v>159</v>
      </c>
      <c r="AT154" s="225" t="s">
        <v>154</v>
      </c>
      <c r="AU154" s="225" t="s">
        <v>81</v>
      </c>
      <c r="AY154" s="19" t="s">
        <v>152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9" t="s">
        <v>79</v>
      </c>
      <c r="BK154" s="226">
        <f>ROUND(I154*H154,2)</f>
        <v>0</v>
      </c>
      <c r="BL154" s="19" t="s">
        <v>159</v>
      </c>
      <c r="BM154" s="225" t="s">
        <v>1106</v>
      </c>
    </row>
    <row r="155" s="2" customFormat="1">
      <c r="A155" s="40"/>
      <c r="B155" s="41"/>
      <c r="C155" s="42"/>
      <c r="D155" s="227" t="s">
        <v>161</v>
      </c>
      <c r="E155" s="42"/>
      <c r="F155" s="228" t="s">
        <v>282</v>
      </c>
      <c r="G155" s="42"/>
      <c r="H155" s="42"/>
      <c r="I155" s="229"/>
      <c r="J155" s="42"/>
      <c r="K155" s="42"/>
      <c r="L155" s="46"/>
      <c r="M155" s="230"/>
      <c r="N155" s="231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161</v>
      </c>
      <c r="AU155" s="19" t="s">
        <v>81</v>
      </c>
    </row>
    <row r="156" s="13" customFormat="1">
      <c r="A156" s="13"/>
      <c r="B156" s="232"/>
      <c r="C156" s="233"/>
      <c r="D156" s="234" t="s">
        <v>163</v>
      </c>
      <c r="E156" s="235" t="s">
        <v>19</v>
      </c>
      <c r="F156" s="236" t="s">
        <v>283</v>
      </c>
      <c r="G156" s="233"/>
      <c r="H156" s="235" t="s">
        <v>19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163</v>
      </c>
      <c r="AU156" s="242" t="s">
        <v>81</v>
      </c>
      <c r="AV156" s="13" t="s">
        <v>79</v>
      </c>
      <c r="AW156" s="13" t="s">
        <v>33</v>
      </c>
      <c r="AX156" s="13" t="s">
        <v>72</v>
      </c>
      <c r="AY156" s="242" t="s">
        <v>152</v>
      </c>
    </row>
    <row r="157" s="14" customFormat="1">
      <c r="A157" s="14"/>
      <c r="B157" s="243"/>
      <c r="C157" s="244"/>
      <c r="D157" s="234" t="s">
        <v>163</v>
      </c>
      <c r="E157" s="245" t="s">
        <v>19</v>
      </c>
      <c r="F157" s="246" t="s">
        <v>1107</v>
      </c>
      <c r="G157" s="244"/>
      <c r="H157" s="247">
        <v>13.5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163</v>
      </c>
      <c r="AU157" s="253" t="s">
        <v>81</v>
      </c>
      <c r="AV157" s="14" t="s">
        <v>81</v>
      </c>
      <c r="AW157" s="14" t="s">
        <v>33</v>
      </c>
      <c r="AX157" s="14" t="s">
        <v>79</v>
      </c>
      <c r="AY157" s="253" t="s">
        <v>152</v>
      </c>
    </row>
    <row r="158" s="2" customFormat="1" ht="16.5" customHeight="1">
      <c r="A158" s="40"/>
      <c r="B158" s="41"/>
      <c r="C158" s="265" t="s">
        <v>271</v>
      </c>
      <c r="D158" s="265" t="s">
        <v>228</v>
      </c>
      <c r="E158" s="266" t="s">
        <v>286</v>
      </c>
      <c r="F158" s="267" t="s">
        <v>287</v>
      </c>
      <c r="G158" s="268" t="s">
        <v>231</v>
      </c>
      <c r="H158" s="269">
        <v>1.0800000000000001</v>
      </c>
      <c r="I158" s="270"/>
      <c r="J158" s="271">
        <f>ROUND(I158*H158,2)</f>
        <v>0</v>
      </c>
      <c r="K158" s="267" t="s">
        <v>158</v>
      </c>
      <c r="L158" s="272"/>
      <c r="M158" s="273" t="s">
        <v>19</v>
      </c>
      <c r="N158" s="274" t="s">
        <v>43</v>
      </c>
      <c r="O158" s="86"/>
      <c r="P158" s="223">
        <f>O158*H158</f>
        <v>0</v>
      </c>
      <c r="Q158" s="223">
        <v>1</v>
      </c>
      <c r="R158" s="223">
        <f>Q158*H158</f>
        <v>1.0800000000000001</v>
      </c>
      <c r="S158" s="223">
        <v>0</v>
      </c>
      <c r="T158" s="224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5" t="s">
        <v>208</v>
      </c>
      <c r="AT158" s="225" t="s">
        <v>228</v>
      </c>
      <c r="AU158" s="225" t="s">
        <v>81</v>
      </c>
      <c r="AY158" s="19" t="s">
        <v>152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9" t="s">
        <v>79</v>
      </c>
      <c r="BK158" s="226">
        <f>ROUND(I158*H158,2)</f>
        <v>0</v>
      </c>
      <c r="BL158" s="19" t="s">
        <v>159</v>
      </c>
      <c r="BM158" s="225" t="s">
        <v>1108</v>
      </c>
    </row>
    <row r="159" s="14" customFormat="1">
      <c r="A159" s="14"/>
      <c r="B159" s="243"/>
      <c r="C159" s="244"/>
      <c r="D159" s="234" t="s">
        <v>163</v>
      </c>
      <c r="E159" s="245" t="s">
        <v>19</v>
      </c>
      <c r="F159" s="246" t="s">
        <v>1109</v>
      </c>
      <c r="G159" s="244"/>
      <c r="H159" s="247">
        <v>1.0800000000000001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3" t="s">
        <v>163</v>
      </c>
      <c r="AU159" s="253" t="s">
        <v>81</v>
      </c>
      <c r="AV159" s="14" t="s">
        <v>81</v>
      </c>
      <c r="AW159" s="14" t="s">
        <v>33</v>
      </c>
      <c r="AX159" s="14" t="s">
        <v>79</v>
      </c>
      <c r="AY159" s="253" t="s">
        <v>152</v>
      </c>
    </row>
    <row r="160" s="12" customFormat="1" ht="22.8" customHeight="1">
      <c r="A160" s="12"/>
      <c r="B160" s="198"/>
      <c r="C160" s="199"/>
      <c r="D160" s="200" t="s">
        <v>71</v>
      </c>
      <c r="E160" s="212" t="s">
        <v>183</v>
      </c>
      <c r="F160" s="212" t="s">
        <v>308</v>
      </c>
      <c r="G160" s="199"/>
      <c r="H160" s="199"/>
      <c r="I160" s="202"/>
      <c r="J160" s="213">
        <f>BK160</f>
        <v>0</v>
      </c>
      <c r="K160" s="199"/>
      <c r="L160" s="204"/>
      <c r="M160" s="205"/>
      <c r="N160" s="206"/>
      <c r="O160" s="206"/>
      <c r="P160" s="207">
        <f>SUM(P161:P191)</f>
        <v>0</v>
      </c>
      <c r="Q160" s="206"/>
      <c r="R160" s="207">
        <f>SUM(R161:R191)</f>
        <v>0</v>
      </c>
      <c r="S160" s="206"/>
      <c r="T160" s="208">
        <f>SUM(T161:T191)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9" t="s">
        <v>79</v>
      </c>
      <c r="AT160" s="210" t="s">
        <v>71</v>
      </c>
      <c r="AU160" s="210" t="s">
        <v>79</v>
      </c>
      <c r="AY160" s="209" t="s">
        <v>152</v>
      </c>
      <c r="BK160" s="211">
        <f>SUM(BK161:BK191)</f>
        <v>0</v>
      </c>
    </row>
    <row r="161" s="2" customFormat="1" ht="21.75" customHeight="1">
      <c r="A161" s="40"/>
      <c r="B161" s="41"/>
      <c r="C161" s="214" t="s">
        <v>278</v>
      </c>
      <c r="D161" s="214" t="s">
        <v>154</v>
      </c>
      <c r="E161" s="215" t="s">
        <v>583</v>
      </c>
      <c r="F161" s="216" t="s">
        <v>584</v>
      </c>
      <c r="G161" s="217" t="s">
        <v>157</v>
      </c>
      <c r="H161" s="218">
        <v>45</v>
      </c>
      <c r="I161" s="219"/>
      <c r="J161" s="220">
        <f>ROUND(I161*H161,2)</f>
        <v>0</v>
      </c>
      <c r="K161" s="216" t="s">
        <v>158</v>
      </c>
      <c r="L161" s="46"/>
      <c r="M161" s="221" t="s">
        <v>19</v>
      </c>
      <c r="N161" s="222" t="s">
        <v>43</v>
      </c>
      <c r="O161" s="86"/>
      <c r="P161" s="223">
        <f>O161*H161</f>
        <v>0</v>
      </c>
      <c r="Q161" s="223">
        <v>0</v>
      </c>
      <c r="R161" s="223">
        <f>Q161*H161</f>
        <v>0</v>
      </c>
      <c r="S161" s="223">
        <v>0</v>
      </c>
      <c r="T161" s="224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5" t="s">
        <v>159</v>
      </c>
      <c r="AT161" s="225" t="s">
        <v>154</v>
      </c>
      <c r="AU161" s="225" t="s">
        <v>81</v>
      </c>
      <c r="AY161" s="19" t="s">
        <v>152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9" t="s">
        <v>79</v>
      </c>
      <c r="BK161" s="226">
        <f>ROUND(I161*H161,2)</f>
        <v>0</v>
      </c>
      <c r="BL161" s="19" t="s">
        <v>159</v>
      </c>
      <c r="BM161" s="225" t="s">
        <v>1110</v>
      </c>
    </row>
    <row r="162" s="2" customFormat="1">
      <c r="A162" s="40"/>
      <c r="B162" s="41"/>
      <c r="C162" s="42"/>
      <c r="D162" s="227" t="s">
        <v>161</v>
      </c>
      <c r="E162" s="42"/>
      <c r="F162" s="228" t="s">
        <v>586</v>
      </c>
      <c r="G162" s="42"/>
      <c r="H162" s="42"/>
      <c r="I162" s="229"/>
      <c r="J162" s="42"/>
      <c r="K162" s="42"/>
      <c r="L162" s="46"/>
      <c r="M162" s="230"/>
      <c r="N162" s="231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161</v>
      </c>
      <c r="AU162" s="19" t="s">
        <v>81</v>
      </c>
    </row>
    <row r="163" s="13" customFormat="1">
      <c r="A163" s="13"/>
      <c r="B163" s="232"/>
      <c r="C163" s="233"/>
      <c r="D163" s="234" t="s">
        <v>163</v>
      </c>
      <c r="E163" s="235" t="s">
        <v>19</v>
      </c>
      <c r="F163" s="236" t="s">
        <v>1094</v>
      </c>
      <c r="G163" s="233"/>
      <c r="H163" s="235" t="s">
        <v>19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163</v>
      </c>
      <c r="AU163" s="242" t="s">
        <v>81</v>
      </c>
      <c r="AV163" s="13" t="s">
        <v>79</v>
      </c>
      <c r="AW163" s="13" t="s">
        <v>33</v>
      </c>
      <c r="AX163" s="13" t="s">
        <v>72</v>
      </c>
      <c r="AY163" s="242" t="s">
        <v>152</v>
      </c>
    </row>
    <row r="164" s="14" customFormat="1">
      <c r="A164" s="14"/>
      <c r="B164" s="243"/>
      <c r="C164" s="244"/>
      <c r="D164" s="234" t="s">
        <v>163</v>
      </c>
      <c r="E164" s="245" t="s">
        <v>19</v>
      </c>
      <c r="F164" s="246" t="s">
        <v>423</v>
      </c>
      <c r="G164" s="244"/>
      <c r="H164" s="247">
        <v>45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3" t="s">
        <v>163</v>
      </c>
      <c r="AU164" s="253" t="s">
        <v>81</v>
      </c>
      <c r="AV164" s="14" t="s">
        <v>81</v>
      </c>
      <c r="AW164" s="14" t="s">
        <v>33</v>
      </c>
      <c r="AX164" s="14" t="s">
        <v>79</v>
      </c>
      <c r="AY164" s="253" t="s">
        <v>152</v>
      </c>
    </row>
    <row r="165" s="2" customFormat="1" ht="21.75" customHeight="1">
      <c r="A165" s="40"/>
      <c r="B165" s="41"/>
      <c r="C165" s="214" t="s">
        <v>285</v>
      </c>
      <c r="D165" s="214" t="s">
        <v>154</v>
      </c>
      <c r="E165" s="215" t="s">
        <v>588</v>
      </c>
      <c r="F165" s="216" t="s">
        <v>589</v>
      </c>
      <c r="G165" s="217" t="s">
        <v>157</v>
      </c>
      <c r="H165" s="218">
        <v>45</v>
      </c>
      <c r="I165" s="219"/>
      <c r="J165" s="220">
        <f>ROUND(I165*H165,2)</f>
        <v>0</v>
      </c>
      <c r="K165" s="216" t="s">
        <v>158</v>
      </c>
      <c r="L165" s="46"/>
      <c r="M165" s="221" t="s">
        <v>19</v>
      </c>
      <c r="N165" s="222" t="s">
        <v>43</v>
      </c>
      <c r="O165" s="86"/>
      <c r="P165" s="223">
        <f>O165*H165</f>
        <v>0</v>
      </c>
      <c r="Q165" s="223">
        <v>0</v>
      </c>
      <c r="R165" s="223">
        <f>Q165*H165</f>
        <v>0</v>
      </c>
      <c r="S165" s="223">
        <v>0</v>
      </c>
      <c r="T165" s="224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5" t="s">
        <v>159</v>
      </c>
      <c r="AT165" s="225" t="s">
        <v>154</v>
      </c>
      <c r="AU165" s="225" t="s">
        <v>81</v>
      </c>
      <c r="AY165" s="19" t="s">
        <v>152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9" t="s">
        <v>79</v>
      </c>
      <c r="BK165" s="226">
        <f>ROUND(I165*H165,2)</f>
        <v>0</v>
      </c>
      <c r="BL165" s="19" t="s">
        <v>159</v>
      </c>
      <c r="BM165" s="225" t="s">
        <v>1111</v>
      </c>
    </row>
    <row r="166" s="2" customFormat="1">
      <c r="A166" s="40"/>
      <c r="B166" s="41"/>
      <c r="C166" s="42"/>
      <c r="D166" s="227" t="s">
        <v>161</v>
      </c>
      <c r="E166" s="42"/>
      <c r="F166" s="228" t="s">
        <v>591</v>
      </c>
      <c r="G166" s="42"/>
      <c r="H166" s="42"/>
      <c r="I166" s="229"/>
      <c r="J166" s="42"/>
      <c r="K166" s="42"/>
      <c r="L166" s="46"/>
      <c r="M166" s="230"/>
      <c r="N166" s="231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161</v>
      </c>
      <c r="AU166" s="19" t="s">
        <v>81</v>
      </c>
    </row>
    <row r="167" s="13" customFormat="1">
      <c r="A167" s="13"/>
      <c r="B167" s="232"/>
      <c r="C167" s="233"/>
      <c r="D167" s="234" t="s">
        <v>163</v>
      </c>
      <c r="E167" s="235" t="s">
        <v>19</v>
      </c>
      <c r="F167" s="236" t="s">
        <v>1094</v>
      </c>
      <c r="G167" s="233"/>
      <c r="H167" s="235" t="s">
        <v>19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163</v>
      </c>
      <c r="AU167" s="242" t="s">
        <v>81</v>
      </c>
      <c r="AV167" s="13" t="s">
        <v>79</v>
      </c>
      <c r="AW167" s="13" t="s">
        <v>33</v>
      </c>
      <c r="AX167" s="13" t="s">
        <v>72</v>
      </c>
      <c r="AY167" s="242" t="s">
        <v>152</v>
      </c>
    </row>
    <row r="168" s="14" customFormat="1">
      <c r="A168" s="14"/>
      <c r="B168" s="243"/>
      <c r="C168" s="244"/>
      <c r="D168" s="234" t="s">
        <v>163</v>
      </c>
      <c r="E168" s="245" t="s">
        <v>19</v>
      </c>
      <c r="F168" s="246" t="s">
        <v>423</v>
      </c>
      <c r="G168" s="244"/>
      <c r="H168" s="247">
        <v>45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3" t="s">
        <v>163</v>
      </c>
      <c r="AU168" s="253" t="s">
        <v>81</v>
      </c>
      <c r="AV168" s="14" t="s">
        <v>81</v>
      </c>
      <c r="AW168" s="14" t="s">
        <v>33</v>
      </c>
      <c r="AX168" s="14" t="s">
        <v>79</v>
      </c>
      <c r="AY168" s="253" t="s">
        <v>152</v>
      </c>
    </row>
    <row r="169" s="2" customFormat="1" ht="24.15" customHeight="1">
      <c r="A169" s="40"/>
      <c r="B169" s="41"/>
      <c r="C169" s="214" t="s">
        <v>7</v>
      </c>
      <c r="D169" s="214" t="s">
        <v>154</v>
      </c>
      <c r="E169" s="215" t="s">
        <v>1112</v>
      </c>
      <c r="F169" s="216" t="s">
        <v>1113</v>
      </c>
      <c r="G169" s="217" t="s">
        <v>157</v>
      </c>
      <c r="H169" s="218">
        <v>45</v>
      </c>
      <c r="I169" s="219"/>
      <c r="J169" s="220">
        <f>ROUND(I169*H169,2)</f>
        <v>0</v>
      </c>
      <c r="K169" s="216" t="s">
        <v>158</v>
      </c>
      <c r="L169" s="46"/>
      <c r="M169" s="221" t="s">
        <v>19</v>
      </c>
      <c r="N169" s="222" t="s">
        <v>43</v>
      </c>
      <c r="O169" s="86"/>
      <c r="P169" s="223">
        <f>O169*H169</f>
        <v>0</v>
      </c>
      <c r="Q169" s="223">
        <v>0</v>
      </c>
      <c r="R169" s="223">
        <f>Q169*H169</f>
        <v>0</v>
      </c>
      <c r="S169" s="223">
        <v>0</v>
      </c>
      <c r="T169" s="224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5" t="s">
        <v>159</v>
      </c>
      <c r="AT169" s="225" t="s">
        <v>154</v>
      </c>
      <c r="AU169" s="225" t="s">
        <v>81</v>
      </c>
      <c r="AY169" s="19" t="s">
        <v>152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9" t="s">
        <v>79</v>
      </c>
      <c r="BK169" s="226">
        <f>ROUND(I169*H169,2)</f>
        <v>0</v>
      </c>
      <c r="BL169" s="19" t="s">
        <v>159</v>
      </c>
      <c r="BM169" s="225" t="s">
        <v>1114</v>
      </c>
    </row>
    <row r="170" s="2" customFormat="1">
      <c r="A170" s="40"/>
      <c r="B170" s="41"/>
      <c r="C170" s="42"/>
      <c r="D170" s="227" t="s">
        <v>161</v>
      </c>
      <c r="E170" s="42"/>
      <c r="F170" s="228" t="s">
        <v>1115</v>
      </c>
      <c r="G170" s="42"/>
      <c r="H170" s="42"/>
      <c r="I170" s="229"/>
      <c r="J170" s="42"/>
      <c r="K170" s="42"/>
      <c r="L170" s="46"/>
      <c r="M170" s="230"/>
      <c r="N170" s="231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161</v>
      </c>
      <c r="AU170" s="19" t="s">
        <v>81</v>
      </c>
    </row>
    <row r="171" s="13" customFormat="1">
      <c r="A171" s="13"/>
      <c r="B171" s="232"/>
      <c r="C171" s="233"/>
      <c r="D171" s="234" t="s">
        <v>163</v>
      </c>
      <c r="E171" s="235" t="s">
        <v>19</v>
      </c>
      <c r="F171" s="236" t="s">
        <v>1094</v>
      </c>
      <c r="G171" s="233"/>
      <c r="H171" s="235" t="s">
        <v>19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163</v>
      </c>
      <c r="AU171" s="242" t="s">
        <v>81</v>
      </c>
      <c r="AV171" s="13" t="s">
        <v>79</v>
      </c>
      <c r="AW171" s="13" t="s">
        <v>33</v>
      </c>
      <c r="AX171" s="13" t="s">
        <v>72</v>
      </c>
      <c r="AY171" s="242" t="s">
        <v>152</v>
      </c>
    </row>
    <row r="172" s="14" customFormat="1">
      <c r="A172" s="14"/>
      <c r="B172" s="243"/>
      <c r="C172" s="244"/>
      <c r="D172" s="234" t="s">
        <v>163</v>
      </c>
      <c r="E172" s="245" t="s">
        <v>19</v>
      </c>
      <c r="F172" s="246" t="s">
        <v>423</v>
      </c>
      <c r="G172" s="244"/>
      <c r="H172" s="247">
        <v>45</v>
      </c>
      <c r="I172" s="248"/>
      <c r="J172" s="244"/>
      <c r="K172" s="244"/>
      <c r="L172" s="249"/>
      <c r="M172" s="250"/>
      <c r="N172" s="251"/>
      <c r="O172" s="251"/>
      <c r="P172" s="251"/>
      <c r="Q172" s="251"/>
      <c r="R172" s="251"/>
      <c r="S172" s="251"/>
      <c r="T172" s="25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3" t="s">
        <v>163</v>
      </c>
      <c r="AU172" s="253" t="s">
        <v>81</v>
      </c>
      <c r="AV172" s="14" t="s">
        <v>81</v>
      </c>
      <c r="AW172" s="14" t="s">
        <v>33</v>
      </c>
      <c r="AX172" s="14" t="s">
        <v>79</v>
      </c>
      <c r="AY172" s="253" t="s">
        <v>152</v>
      </c>
    </row>
    <row r="173" s="2" customFormat="1" ht="16.5" customHeight="1">
      <c r="A173" s="40"/>
      <c r="B173" s="41"/>
      <c r="C173" s="214" t="s">
        <v>296</v>
      </c>
      <c r="D173" s="214" t="s">
        <v>154</v>
      </c>
      <c r="E173" s="215" t="s">
        <v>1116</v>
      </c>
      <c r="F173" s="216" t="s">
        <v>1117</v>
      </c>
      <c r="G173" s="217" t="s">
        <v>157</v>
      </c>
      <c r="H173" s="218">
        <v>45</v>
      </c>
      <c r="I173" s="219"/>
      <c r="J173" s="220">
        <f>ROUND(I173*H173,2)</f>
        <v>0</v>
      </c>
      <c r="K173" s="216" t="s">
        <v>158</v>
      </c>
      <c r="L173" s="46"/>
      <c r="M173" s="221" t="s">
        <v>19</v>
      </c>
      <c r="N173" s="222" t="s">
        <v>43</v>
      </c>
      <c r="O173" s="86"/>
      <c r="P173" s="223">
        <f>O173*H173</f>
        <v>0</v>
      </c>
      <c r="Q173" s="223">
        <v>0</v>
      </c>
      <c r="R173" s="223">
        <f>Q173*H173</f>
        <v>0</v>
      </c>
      <c r="S173" s="223">
        <v>0</v>
      </c>
      <c r="T173" s="224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5" t="s">
        <v>159</v>
      </c>
      <c r="AT173" s="225" t="s">
        <v>154</v>
      </c>
      <c r="AU173" s="225" t="s">
        <v>81</v>
      </c>
      <c r="AY173" s="19" t="s">
        <v>152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9" t="s">
        <v>79</v>
      </c>
      <c r="BK173" s="226">
        <f>ROUND(I173*H173,2)</f>
        <v>0</v>
      </c>
      <c r="BL173" s="19" t="s">
        <v>159</v>
      </c>
      <c r="BM173" s="225" t="s">
        <v>1118</v>
      </c>
    </row>
    <row r="174" s="2" customFormat="1">
      <c r="A174" s="40"/>
      <c r="B174" s="41"/>
      <c r="C174" s="42"/>
      <c r="D174" s="227" t="s">
        <v>161</v>
      </c>
      <c r="E174" s="42"/>
      <c r="F174" s="228" t="s">
        <v>1119</v>
      </c>
      <c r="G174" s="42"/>
      <c r="H174" s="42"/>
      <c r="I174" s="229"/>
      <c r="J174" s="42"/>
      <c r="K174" s="42"/>
      <c r="L174" s="46"/>
      <c r="M174" s="230"/>
      <c r="N174" s="231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161</v>
      </c>
      <c r="AU174" s="19" t="s">
        <v>81</v>
      </c>
    </row>
    <row r="175" s="13" customFormat="1">
      <c r="A175" s="13"/>
      <c r="B175" s="232"/>
      <c r="C175" s="233"/>
      <c r="D175" s="234" t="s">
        <v>163</v>
      </c>
      <c r="E175" s="235" t="s">
        <v>19</v>
      </c>
      <c r="F175" s="236" t="s">
        <v>1094</v>
      </c>
      <c r="G175" s="233"/>
      <c r="H175" s="235" t="s">
        <v>19</v>
      </c>
      <c r="I175" s="237"/>
      <c r="J175" s="233"/>
      <c r="K175" s="233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163</v>
      </c>
      <c r="AU175" s="242" t="s">
        <v>81</v>
      </c>
      <c r="AV175" s="13" t="s">
        <v>79</v>
      </c>
      <c r="AW175" s="13" t="s">
        <v>33</v>
      </c>
      <c r="AX175" s="13" t="s">
        <v>72</v>
      </c>
      <c r="AY175" s="242" t="s">
        <v>152</v>
      </c>
    </row>
    <row r="176" s="14" customFormat="1">
      <c r="A176" s="14"/>
      <c r="B176" s="243"/>
      <c r="C176" s="244"/>
      <c r="D176" s="234" t="s">
        <v>163</v>
      </c>
      <c r="E176" s="245" t="s">
        <v>19</v>
      </c>
      <c r="F176" s="246" t="s">
        <v>423</v>
      </c>
      <c r="G176" s="244"/>
      <c r="H176" s="247">
        <v>45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3" t="s">
        <v>163</v>
      </c>
      <c r="AU176" s="253" t="s">
        <v>81</v>
      </c>
      <c r="AV176" s="14" t="s">
        <v>81</v>
      </c>
      <c r="AW176" s="14" t="s">
        <v>33</v>
      </c>
      <c r="AX176" s="14" t="s">
        <v>72</v>
      </c>
      <c r="AY176" s="253" t="s">
        <v>152</v>
      </c>
    </row>
    <row r="177" s="15" customFormat="1">
      <c r="A177" s="15"/>
      <c r="B177" s="254"/>
      <c r="C177" s="255"/>
      <c r="D177" s="234" t="s">
        <v>163</v>
      </c>
      <c r="E177" s="256" t="s">
        <v>19</v>
      </c>
      <c r="F177" s="257" t="s">
        <v>194</v>
      </c>
      <c r="G177" s="255"/>
      <c r="H177" s="258">
        <v>45</v>
      </c>
      <c r="I177" s="259"/>
      <c r="J177" s="255"/>
      <c r="K177" s="255"/>
      <c r="L177" s="260"/>
      <c r="M177" s="261"/>
      <c r="N177" s="262"/>
      <c r="O177" s="262"/>
      <c r="P177" s="262"/>
      <c r="Q177" s="262"/>
      <c r="R177" s="262"/>
      <c r="S177" s="262"/>
      <c r="T177" s="263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4" t="s">
        <v>163</v>
      </c>
      <c r="AU177" s="264" t="s">
        <v>81</v>
      </c>
      <c r="AV177" s="15" t="s">
        <v>159</v>
      </c>
      <c r="AW177" s="15" t="s">
        <v>33</v>
      </c>
      <c r="AX177" s="15" t="s">
        <v>79</v>
      </c>
      <c r="AY177" s="264" t="s">
        <v>152</v>
      </c>
    </row>
    <row r="178" s="2" customFormat="1" ht="16.5" customHeight="1">
      <c r="A178" s="40"/>
      <c r="B178" s="41"/>
      <c r="C178" s="214" t="s">
        <v>302</v>
      </c>
      <c r="D178" s="214" t="s">
        <v>154</v>
      </c>
      <c r="E178" s="215" t="s">
        <v>322</v>
      </c>
      <c r="F178" s="216" t="s">
        <v>323</v>
      </c>
      <c r="G178" s="217" t="s">
        <v>157</v>
      </c>
      <c r="H178" s="218">
        <v>55.5</v>
      </c>
      <c r="I178" s="219"/>
      <c r="J178" s="220">
        <f>ROUND(I178*H178,2)</f>
        <v>0</v>
      </c>
      <c r="K178" s="216" t="s">
        <v>158</v>
      </c>
      <c r="L178" s="46"/>
      <c r="M178" s="221" t="s">
        <v>19</v>
      </c>
      <c r="N178" s="222" t="s">
        <v>43</v>
      </c>
      <c r="O178" s="86"/>
      <c r="P178" s="223">
        <f>O178*H178</f>
        <v>0</v>
      </c>
      <c r="Q178" s="223">
        <v>0</v>
      </c>
      <c r="R178" s="223">
        <f>Q178*H178</f>
        <v>0</v>
      </c>
      <c r="S178" s="223">
        <v>0</v>
      </c>
      <c r="T178" s="224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5" t="s">
        <v>159</v>
      </c>
      <c r="AT178" s="225" t="s">
        <v>154</v>
      </c>
      <c r="AU178" s="225" t="s">
        <v>81</v>
      </c>
      <c r="AY178" s="19" t="s">
        <v>152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9" t="s">
        <v>79</v>
      </c>
      <c r="BK178" s="226">
        <f>ROUND(I178*H178,2)</f>
        <v>0</v>
      </c>
      <c r="BL178" s="19" t="s">
        <v>159</v>
      </c>
      <c r="BM178" s="225" t="s">
        <v>1120</v>
      </c>
    </row>
    <row r="179" s="2" customFormat="1">
      <c r="A179" s="40"/>
      <c r="B179" s="41"/>
      <c r="C179" s="42"/>
      <c r="D179" s="227" t="s">
        <v>161</v>
      </c>
      <c r="E179" s="42"/>
      <c r="F179" s="228" t="s">
        <v>325</v>
      </c>
      <c r="G179" s="42"/>
      <c r="H179" s="42"/>
      <c r="I179" s="229"/>
      <c r="J179" s="42"/>
      <c r="K179" s="42"/>
      <c r="L179" s="46"/>
      <c r="M179" s="230"/>
      <c r="N179" s="231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161</v>
      </c>
      <c r="AU179" s="19" t="s">
        <v>81</v>
      </c>
    </row>
    <row r="180" s="13" customFormat="1">
      <c r="A180" s="13"/>
      <c r="B180" s="232"/>
      <c r="C180" s="233"/>
      <c r="D180" s="234" t="s">
        <v>163</v>
      </c>
      <c r="E180" s="235" t="s">
        <v>19</v>
      </c>
      <c r="F180" s="236" t="s">
        <v>319</v>
      </c>
      <c r="G180" s="233"/>
      <c r="H180" s="235" t="s">
        <v>19</v>
      </c>
      <c r="I180" s="237"/>
      <c r="J180" s="233"/>
      <c r="K180" s="233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163</v>
      </c>
      <c r="AU180" s="242" t="s">
        <v>81</v>
      </c>
      <c r="AV180" s="13" t="s">
        <v>79</v>
      </c>
      <c r="AW180" s="13" t="s">
        <v>33</v>
      </c>
      <c r="AX180" s="13" t="s">
        <v>72</v>
      </c>
      <c r="AY180" s="242" t="s">
        <v>152</v>
      </c>
    </row>
    <row r="181" s="14" customFormat="1">
      <c r="A181" s="14"/>
      <c r="B181" s="243"/>
      <c r="C181" s="244"/>
      <c r="D181" s="234" t="s">
        <v>163</v>
      </c>
      <c r="E181" s="245" t="s">
        <v>19</v>
      </c>
      <c r="F181" s="246" t="s">
        <v>1121</v>
      </c>
      <c r="G181" s="244"/>
      <c r="H181" s="247">
        <v>10.5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3" t="s">
        <v>163</v>
      </c>
      <c r="AU181" s="253" t="s">
        <v>81</v>
      </c>
      <c r="AV181" s="14" t="s">
        <v>81</v>
      </c>
      <c r="AW181" s="14" t="s">
        <v>33</v>
      </c>
      <c r="AX181" s="14" t="s">
        <v>72</v>
      </c>
      <c r="AY181" s="253" t="s">
        <v>152</v>
      </c>
    </row>
    <row r="182" s="13" customFormat="1">
      <c r="A182" s="13"/>
      <c r="B182" s="232"/>
      <c r="C182" s="233"/>
      <c r="D182" s="234" t="s">
        <v>163</v>
      </c>
      <c r="E182" s="235" t="s">
        <v>19</v>
      </c>
      <c r="F182" s="236" t="s">
        <v>1094</v>
      </c>
      <c r="G182" s="233"/>
      <c r="H182" s="235" t="s">
        <v>19</v>
      </c>
      <c r="I182" s="237"/>
      <c r="J182" s="233"/>
      <c r="K182" s="233"/>
      <c r="L182" s="238"/>
      <c r="M182" s="239"/>
      <c r="N182" s="240"/>
      <c r="O182" s="240"/>
      <c r="P182" s="240"/>
      <c r="Q182" s="240"/>
      <c r="R182" s="240"/>
      <c r="S182" s="240"/>
      <c r="T182" s="24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2" t="s">
        <v>163</v>
      </c>
      <c r="AU182" s="242" t="s">
        <v>81</v>
      </c>
      <c r="AV182" s="13" t="s">
        <v>79</v>
      </c>
      <c r="AW182" s="13" t="s">
        <v>33</v>
      </c>
      <c r="AX182" s="13" t="s">
        <v>72</v>
      </c>
      <c r="AY182" s="242" t="s">
        <v>152</v>
      </c>
    </row>
    <row r="183" s="14" customFormat="1">
      <c r="A183" s="14"/>
      <c r="B183" s="243"/>
      <c r="C183" s="244"/>
      <c r="D183" s="234" t="s">
        <v>163</v>
      </c>
      <c r="E183" s="245" t="s">
        <v>19</v>
      </c>
      <c r="F183" s="246" t="s">
        <v>423</v>
      </c>
      <c r="G183" s="244"/>
      <c r="H183" s="247">
        <v>45</v>
      </c>
      <c r="I183" s="248"/>
      <c r="J183" s="244"/>
      <c r="K183" s="244"/>
      <c r="L183" s="249"/>
      <c r="M183" s="250"/>
      <c r="N183" s="251"/>
      <c r="O183" s="251"/>
      <c r="P183" s="251"/>
      <c r="Q183" s="251"/>
      <c r="R183" s="251"/>
      <c r="S183" s="251"/>
      <c r="T183" s="25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3" t="s">
        <v>163</v>
      </c>
      <c r="AU183" s="253" t="s">
        <v>81</v>
      </c>
      <c r="AV183" s="14" t="s">
        <v>81</v>
      </c>
      <c r="AW183" s="14" t="s">
        <v>33</v>
      </c>
      <c r="AX183" s="14" t="s">
        <v>72</v>
      </c>
      <c r="AY183" s="253" t="s">
        <v>152</v>
      </c>
    </row>
    <row r="184" s="15" customFormat="1">
      <c r="A184" s="15"/>
      <c r="B184" s="254"/>
      <c r="C184" s="255"/>
      <c r="D184" s="234" t="s">
        <v>163</v>
      </c>
      <c r="E184" s="256" t="s">
        <v>19</v>
      </c>
      <c r="F184" s="257" t="s">
        <v>194</v>
      </c>
      <c r="G184" s="255"/>
      <c r="H184" s="258">
        <v>55.5</v>
      </c>
      <c r="I184" s="259"/>
      <c r="J184" s="255"/>
      <c r="K184" s="255"/>
      <c r="L184" s="260"/>
      <c r="M184" s="261"/>
      <c r="N184" s="262"/>
      <c r="O184" s="262"/>
      <c r="P184" s="262"/>
      <c r="Q184" s="262"/>
      <c r="R184" s="262"/>
      <c r="S184" s="262"/>
      <c r="T184" s="263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64" t="s">
        <v>163</v>
      </c>
      <c r="AU184" s="264" t="s">
        <v>81</v>
      </c>
      <c r="AV184" s="15" t="s">
        <v>159</v>
      </c>
      <c r="AW184" s="15" t="s">
        <v>33</v>
      </c>
      <c r="AX184" s="15" t="s">
        <v>79</v>
      </c>
      <c r="AY184" s="264" t="s">
        <v>152</v>
      </c>
    </row>
    <row r="185" s="2" customFormat="1" ht="24.15" customHeight="1">
      <c r="A185" s="40"/>
      <c r="B185" s="41"/>
      <c r="C185" s="214" t="s">
        <v>309</v>
      </c>
      <c r="D185" s="214" t="s">
        <v>154</v>
      </c>
      <c r="E185" s="215" t="s">
        <v>327</v>
      </c>
      <c r="F185" s="216" t="s">
        <v>328</v>
      </c>
      <c r="G185" s="217" t="s">
        <v>157</v>
      </c>
      <c r="H185" s="218">
        <v>55.5</v>
      </c>
      <c r="I185" s="219"/>
      <c r="J185" s="220">
        <f>ROUND(I185*H185,2)</f>
        <v>0</v>
      </c>
      <c r="K185" s="216" t="s">
        <v>158</v>
      </c>
      <c r="L185" s="46"/>
      <c r="M185" s="221" t="s">
        <v>19</v>
      </c>
      <c r="N185" s="222" t="s">
        <v>43</v>
      </c>
      <c r="O185" s="86"/>
      <c r="P185" s="223">
        <f>O185*H185</f>
        <v>0</v>
      </c>
      <c r="Q185" s="223">
        <v>0</v>
      </c>
      <c r="R185" s="223">
        <f>Q185*H185</f>
        <v>0</v>
      </c>
      <c r="S185" s="223">
        <v>0</v>
      </c>
      <c r="T185" s="224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5" t="s">
        <v>159</v>
      </c>
      <c r="AT185" s="225" t="s">
        <v>154</v>
      </c>
      <c r="AU185" s="225" t="s">
        <v>81</v>
      </c>
      <c r="AY185" s="19" t="s">
        <v>152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9" t="s">
        <v>79</v>
      </c>
      <c r="BK185" s="226">
        <f>ROUND(I185*H185,2)</f>
        <v>0</v>
      </c>
      <c r="BL185" s="19" t="s">
        <v>159</v>
      </c>
      <c r="BM185" s="225" t="s">
        <v>1122</v>
      </c>
    </row>
    <row r="186" s="2" customFormat="1">
      <c r="A186" s="40"/>
      <c r="B186" s="41"/>
      <c r="C186" s="42"/>
      <c r="D186" s="227" t="s">
        <v>161</v>
      </c>
      <c r="E186" s="42"/>
      <c r="F186" s="228" t="s">
        <v>330</v>
      </c>
      <c r="G186" s="42"/>
      <c r="H186" s="42"/>
      <c r="I186" s="229"/>
      <c r="J186" s="42"/>
      <c r="K186" s="42"/>
      <c r="L186" s="46"/>
      <c r="M186" s="230"/>
      <c r="N186" s="231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161</v>
      </c>
      <c r="AU186" s="19" t="s">
        <v>81</v>
      </c>
    </row>
    <row r="187" s="13" customFormat="1">
      <c r="A187" s="13"/>
      <c r="B187" s="232"/>
      <c r="C187" s="233"/>
      <c r="D187" s="234" t="s">
        <v>163</v>
      </c>
      <c r="E187" s="235" t="s">
        <v>19</v>
      </c>
      <c r="F187" s="236" t="s">
        <v>319</v>
      </c>
      <c r="G187" s="233"/>
      <c r="H187" s="235" t="s">
        <v>19</v>
      </c>
      <c r="I187" s="237"/>
      <c r="J187" s="233"/>
      <c r="K187" s="233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163</v>
      </c>
      <c r="AU187" s="242" t="s">
        <v>81</v>
      </c>
      <c r="AV187" s="13" t="s">
        <v>79</v>
      </c>
      <c r="AW187" s="13" t="s">
        <v>33</v>
      </c>
      <c r="AX187" s="13" t="s">
        <v>72</v>
      </c>
      <c r="AY187" s="242" t="s">
        <v>152</v>
      </c>
    </row>
    <row r="188" s="14" customFormat="1">
      <c r="A188" s="14"/>
      <c r="B188" s="243"/>
      <c r="C188" s="244"/>
      <c r="D188" s="234" t="s">
        <v>163</v>
      </c>
      <c r="E188" s="245" t="s">
        <v>19</v>
      </c>
      <c r="F188" s="246" t="s">
        <v>1121</v>
      </c>
      <c r="G188" s="244"/>
      <c r="H188" s="247">
        <v>10.5</v>
      </c>
      <c r="I188" s="248"/>
      <c r="J188" s="244"/>
      <c r="K188" s="244"/>
      <c r="L188" s="249"/>
      <c r="M188" s="250"/>
      <c r="N188" s="251"/>
      <c r="O188" s="251"/>
      <c r="P188" s="251"/>
      <c r="Q188" s="251"/>
      <c r="R188" s="251"/>
      <c r="S188" s="251"/>
      <c r="T188" s="25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3" t="s">
        <v>163</v>
      </c>
      <c r="AU188" s="253" t="s">
        <v>81</v>
      </c>
      <c r="AV188" s="14" t="s">
        <v>81</v>
      </c>
      <c r="AW188" s="14" t="s">
        <v>33</v>
      </c>
      <c r="AX188" s="14" t="s">
        <v>72</v>
      </c>
      <c r="AY188" s="253" t="s">
        <v>152</v>
      </c>
    </row>
    <row r="189" s="13" customFormat="1">
      <c r="A189" s="13"/>
      <c r="B189" s="232"/>
      <c r="C189" s="233"/>
      <c r="D189" s="234" t="s">
        <v>163</v>
      </c>
      <c r="E189" s="235" t="s">
        <v>19</v>
      </c>
      <c r="F189" s="236" t="s">
        <v>1094</v>
      </c>
      <c r="G189" s="233"/>
      <c r="H189" s="235" t="s">
        <v>19</v>
      </c>
      <c r="I189" s="237"/>
      <c r="J189" s="233"/>
      <c r="K189" s="233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163</v>
      </c>
      <c r="AU189" s="242" t="s">
        <v>81</v>
      </c>
      <c r="AV189" s="13" t="s">
        <v>79</v>
      </c>
      <c r="AW189" s="13" t="s">
        <v>33</v>
      </c>
      <c r="AX189" s="13" t="s">
        <v>72</v>
      </c>
      <c r="AY189" s="242" t="s">
        <v>152</v>
      </c>
    </row>
    <row r="190" s="14" customFormat="1">
      <c r="A190" s="14"/>
      <c r="B190" s="243"/>
      <c r="C190" s="244"/>
      <c r="D190" s="234" t="s">
        <v>163</v>
      </c>
      <c r="E190" s="245" t="s">
        <v>19</v>
      </c>
      <c r="F190" s="246" t="s">
        <v>423</v>
      </c>
      <c r="G190" s="244"/>
      <c r="H190" s="247">
        <v>45</v>
      </c>
      <c r="I190" s="248"/>
      <c r="J190" s="244"/>
      <c r="K190" s="244"/>
      <c r="L190" s="249"/>
      <c r="M190" s="250"/>
      <c r="N190" s="251"/>
      <c r="O190" s="251"/>
      <c r="P190" s="251"/>
      <c r="Q190" s="251"/>
      <c r="R190" s="251"/>
      <c r="S190" s="251"/>
      <c r="T190" s="25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3" t="s">
        <v>163</v>
      </c>
      <c r="AU190" s="253" t="s">
        <v>81</v>
      </c>
      <c r="AV190" s="14" t="s">
        <v>81</v>
      </c>
      <c r="AW190" s="14" t="s">
        <v>33</v>
      </c>
      <c r="AX190" s="14" t="s">
        <v>72</v>
      </c>
      <c r="AY190" s="253" t="s">
        <v>152</v>
      </c>
    </row>
    <row r="191" s="15" customFormat="1">
      <c r="A191" s="15"/>
      <c r="B191" s="254"/>
      <c r="C191" s="255"/>
      <c r="D191" s="234" t="s">
        <v>163</v>
      </c>
      <c r="E191" s="256" t="s">
        <v>19</v>
      </c>
      <c r="F191" s="257" t="s">
        <v>194</v>
      </c>
      <c r="G191" s="255"/>
      <c r="H191" s="258">
        <v>55.5</v>
      </c>
      <c r="I191" s="259"/>
      <c r="J191" s="255"/>
      <c r="K191" s="255"/>
      <c r="L191" s="260"/>
      <c r="M191" s="261"/>
      <c r="N191" s="262"/>
      <c r="O191" s="262"/>
      <c r="P191" s="262"/>
      <c r="Q191" s="262"/>
      <c r="R191" s="262"/>
      <c r="S191" s="262"/>
      <c r="T191" s="263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4" t="s">
        <v>163</v>
      </c>
      <c r="AU191" s="264" t="s">
        <v>81</v>
      </c>
      <c r="AV191" s="15" t="s">
        <v>159</v>
      </c>
      <c r="AW191" s="15" t="s">
        <v>33</v>
      </c>
      <c r="AX191" s="15" t="s">
        <v>79</v>
      </c>
      <c r="AY191" s="264" t="s">
        <v>152</v>
      </c>
    </row>
    <row r="192" s="12" customFormat="1" ht="22.8" customHeight="1">
      <c r="A192" s="12"/>
      <c r="B192" s="198"/>
      <c r="C192" s="199"/>
      <c r="D192" s="200" t="s">
        <v>71</v>
      </c>
      <c r="E192" s="212" t="s">
        <v>214</v>
      </c>
      <c r="F192" s="212" t="s">
        <v>341</v>
      </c>
      <c r="G192" s="199"/>
      <c r="H192" s="199"/>
      <c r="I192" s="202"/>
      <c r="J192" s="213">
        <f>BK192</f>
        <v>0</v>
      </c>
      <c r="K192" s="199"/>
      <c r="L192" s="204"/>
      <c r="M192" s="205"/>
      <c r="N192" s="206"/>
      <c r="O192" s="206"/>
      <c r="P192" s="207">
        <f>SUM(P193:P207)</f>
        <v>0</v>
      </c>
      <c r="Q192" s="206"/>
      <c r="R192" s="207">
        <f>SUM(R193:R207)</f>
        <v>2.3306999999999998</v>
      </c>
      <c r="S192" s="206"/>
      <c r="T192" s="208">
        <f>SUM(T193:T207)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09" t="s">
        <v>79</v>
      </c>
      <c r="AT192" s="210" t="s">
        <v>71</v>
      </c>
      <c r="AU192" s="210" t="s">
        <v>79</v>
      </c>
      <c r="AY192" s="209" t="s">
        <v>152</v>
      </c>
      <c r="BK192" s="211">
        <f>SUM(BK193:BK207)</f>
        <v>0</v>
      </c>
    </row>
    <row r="193" s="2" customFormat="1" ht="24.15" customHeight="1">
      <c r="A193" s="40"/>
      <c r="B193" s="41"/>
      <c r="C193" s="214" t="s">
        <v>314</v>
      </c>
      <c r="D193" s="214" t="s">
        <v>154</v>
      </c>
      <c r="E193" s="215" t="s">
        <v>352</v>
      </c>
      <c r="F193" s="216" t="s">
        <v>353</v>
      </c>
      <c r="G193" s="217" t="s">
        <v>179</v>
      </c>
      <c r="H193" s="218">
        <v>9</v>
      </c>
      <c r="I193" s="219"/>
      <c r="J193" s="220">
        <f>ROUND(I193*H193,2)</f>
        <v>0</v>
      </c>
      <c r="K193" s="216" t="s">
        <v>158</v>
      </c>
      <c r="L193" s="46"/>
      <c r="M193" s="221" t="s">
        <v>19</v>
      </c>
      <c r="N193" s="222" t="s">
        <v>43</v>
      </c>
      <c r="O193" s="86"/>
      <c r="P193" s="223">
        <f>O193*H193</f>
        <v>0</v>
      </c>
      <c r="Q193" s="223">
        <v>0.16850000000000001</v>
      </c>
      <c r="R193" s="223">
        <f>Q193*H193</f>
        <v>1.5165000000000002</v>
      </c>
      <c r="S193" s="223">
        <v>0</v>
      </c>
      <c r="T193" s="224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5" t="s">
        <v>159</v>
      </c>
      <c r="AT193" s="225" t="s">
        <v>154</v>
      </c>
      <c r="AU193" s="225" t="s">
        <v>81</v>
      </c>
      <c r="AY193" s="19" t="s">
        <v>152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9" t="s">
        <v>79</v>
      </c>
      <c r="BK193" s="226">
        <f>ROUND(I193*H193,2)</f>
        <v>0</v>
      </c>
      <c r="BL193" s="19" t="s">
        <v>159</v>
      </c>
      <c r="BM193" s="225" t="s">
        <v>1123</v>
      </c>
    </row>
    <row r="194" s="2" customFormat="1">
      <c r="A194" s="40"/>
      <c r="B194" s="41"/>
      <c r="C194" s="42"/>
      <c r="D194" s="227" t="s">
        <v>161</v>
      </c>
      <c r="E194" s="42"/>
      <c r="F194" s="228" t="s">
        <v>355</v>
      </c>
      <c r="G194" s="42"/>
      <c r="H194" s="42"/>
      <c r="I194" s="229"/>
      <c r="J194" s="42"/>
      <c r="K194" s="42"/>
      <c r="L194" s="46"/>
      <c r="M194" s="230"/>
      <c r="N194" s="231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161</v>
      </c>
      <c r="AU194" s="19" t="s">
        <v>81</v>
      </c>
    </row>
    <row r="195" s="13" customFormat="1">
      <c r="A195" s="13"/>
      <c r="B195" s="232"/>
      <c r="C195" s="233"/>
      <c r="D195" s="234" t="s">
        <v>163</v>
      </c>
      <c r="E195" s="235" t="s">
        <v>19</v>
      </c>
      <c r="F195" s="236" t="s">
        <v>1124</v>
      </c>
      <c r="G195" s="233"/>
      <c r="H195" s="235" t="s">
        <v>19</v>
      </c>
      <c r="I195" s="237"/>
      <c r="J195" s="233"/>
      <c r="K195" s="233"/>
      <c r="L195" s="238"/>
      <c r="M195" s="239"/>
      <c r="N195" s="240"/>
      <c r="O195" s="240"/>
      <c r="P195" s="240"/>
      <c r="Q195" s="240"/>
      <c r="R195" s="240"/>
      <c r="S195" s="240"/>
      <c r="T195" s="24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2" t="s">
        <v>163</v>
      </c>
      <c r="AU195" s="242" t="s">
        <v>81</v>
      </c>
      <c r="AV195" s="13" t="s">
        <v>79</v>
      </c>
      <c r="AW195" s="13" t="s">
        <v>33</v>
      </c>
      <c r="AX195" s="13" t="s">
        <v>72</v>
      </c>
      <c r="AY195" s="242" t="s">
        <v>152</v>
      </c>
    </row>
    <row r="196" s="14" customFormat="1">
      <c r="A196" s="14"/>
      <c r="B196" s="243"/>
      <c r="C196" s="244"/>
      <c r="D196" s="234" t="s">
        <v>163</v>
      </c>
      <c r="E196" s="245" t="s">
        <v>19</v>
      </c>
      <c r="F196" s="246" t="s">
        <v>214</v>
      </c>
      <c r="G196" s="244"/>
      <c r="H196" s="247">
        <v>9</v>
      </c>
      <c r="I196" s="248"/>
      <c r="J196" s="244"/>
      <c r="K196" s="244"/>
      <c r="L196" s="249"/>
      <c r="M196" s="250"/>
      <c r="N196" s="251"/>
      <c r="O196" s="251"/>
      <c r="P196" s="251"/>
      <c r="Q196" s="251"/>
      <c r="R196" s="251"/>
      <c r="S196" s="251"/>
      <c r="T196" s="25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3" t="s">
        <v>163</v>
      </c>
      <c r="AU196" s="253" t="s">
        <v>81</v>
      </c>
      <c r="AV196" s="14" t="s">
        <v>81</v>
      </c>
      <c r="AW196" s="14" t="s">
        <v>33</v>
      </c>
      <c r="AX196" s="14" t="s">
        <v>79</v>
      </c>
      <c r="AY196" s="253" t="s">
        <v>152</v>
      </c>
    </row>
    <row r="197" s="2" customFormat="1" ht="16.5" customHeight="1">
      <c r="A197" s="40"/>
      <c r="B197" s="41"/>
      <c r="C197" s="265" t="s">
        <v>321</v>
      </c>
      <c r="D197" s="265" t="s">
        <v>228</v>
      </c>
      <c r="E197" s="266" t="s">
        <v>1125</v>
      </c>
      <c r="F197" s="267" t="s">
        <v>1126</v>
      </c>
      <c r="G197" s="268" t="s">
        <v>179</v>
      </c>
      <c r="H197" s="269">
        <v>9.1799999999999997</v>
      </c>
      <c r="I197" s="270"/>
      <c r="J197" s="271">
        <f>ROUND(I197*H197,2)</f>
        <v>0</v>
      </c>
      <c r="K197" s="267" t="s">
        <v>158</v>
      </c>
      <c r="L197" s="272"/>
      <c r="M197" s="273" t="s">
        <v>19</v>
      </c>
      <c r="N197" s="274" t="s">
        <v>43</v>
      </c>
      <c r="O197" s="86"/>
      <c r="P197" s="223">
        <f>O197*H197</f>
        <v>0</v>
      </c>
      <c r="Q197" s="223">
        <v>0.085999999999999993</v>
      </c>
      <c r="R197" s="223">
        <f>Q197*H197</f>
        <v>0.78947999999999996</v>
      </c>
      <c r="S197" s="223">
        <v>0</v>
      </c>
      <c r="T197" s="224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25" t="s">
        <v>208</v>
      </c>
      <c r="AT197" s="225" t="s">
        <v>228</v>
      </c>
      <c r="AU197" s="225" t="s">
        <v>81</v>
      </c>
      <c r="AY197" s="19" t="s">
        <v>152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9" t="s">
        <v>79</v>
      </c>
      <c r="BK197" s="226">
        <f>ROUND(I197*H197,2)</f>
        <v>0</v>
      </c>
      <c r="BL197" s="19" t="s">
        <v>159</v>
      </c>
      <c r="BM197" s="225" t="s">
        <v>1127</v>
      </c>
    </row>
    <row r="198" s="14" customFormat="1">
      <c r="A198" s="14"/>
      <c r="B198" s="243"/>
      <c r="C198" s="244"/>
      <c r="D198" s="234" t="s">
        <v>163</v>
      </c>
      <c r="E198" s="244"/>
      <c r="F198" s="246" t="s">
        <v>1128</v>
      </c>
      <c r="G198" s="244"/>
      <c r="H198" s="247">
        <v>9.1799999999999997</v>
      </c>
      <c r="I198" s="248"/>
      <c r="J198" s="244"/>
      <c r="K198" s="244"/>
      <c r="L198" s="249"/>
      <c r="M198" s="250"/>
      <c r="N198" s="251"/>
      <c r="O198" s="251"/>
      <c r="P198" s="251"/>
      <c r="Q198" s="251"/>
      <c r="R198" s="251"/>
      <c r="S198" s="251"/>
      <c r="T198" s="25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3" t="s">
        <v>163</v>
      </c>
      <c r="AU198" s="253" t="s">
        <v>81</v>
      </c>
      <c r="AV198" s="14" t="s">
        <v>81</v>
      </c>
      <c r="AW198" s="14" t="s">
        <v>4</v>
      </c>
      <c r="AX198" s="14" t="s">
        <v>79</v>
      </c>
      <c r="AY198" s="253" t="s">
        <v>152</v>
      </c>
    </row>
    <row r="199" s="2" customFormat="1" ht="24.15" customHeight="1">
      <c r="A199" s="40"/>
      <c r="B199" s="41"/>
      <c r="C199" s="214" t="s">
        <v>326</v>
      </c>
      <c r="D199" s="214" t="s">
        <v>154</v>
      </c>
      <c r="E199" s="215" t="s">
        <v>382</v>
      </c>
      <c r="F199" s="216" t="s">
        <v>383</v>
      </c>
      <c r="G199" s="217" t="s">
        <v>179</v>
      </c>
      <c r="H199" s="218">
        <v>21</v>
      </c>
      <c r="I199" s="219"/>
      <c r="J199" s="220">
        <f>ROUND(I199*H199,2)</f>
        <v>0</v>
      </c>
      <c r="K199" s="216" t="s">
        <v>158</v>
      </c>
      <c r="L199" s="46"/>
      <c r="M199" s="221" t="s">
        <v>19</v>
      </c>
      <c r="N199" s="222" t="s">
        <v>43</v>
      </c>
      <c r="O199" s="86"/>
      <c r="P199" s="223">
        <f>O199*H199</f>
        <v>0</v>
      </c>
      <c r="Q199" s="223">
        <v>0.00017000000000000001</v>
      </c>
      <c r="R199" s="223">
        <f>Q199*H199</f>
        <v>0.0035700000000000003</v>
      </c>
      <c r="S199" s="223">
        <v>0</v>
      </c>
      <c r="T199" s="224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25" t="s">
        <v>159</v>
      </c>
      <c r="AT199" s="225" t="s">
        <v>154</v>
      </c>
      <c r="AU199" s="225" t="s">
        <v>81</v>
      </c>
      <c r="AY199" s="19" t="s">
        <v>152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9" t="s">
        <v>79</v>
      </c>
      <c r="BK199" s="226">
        <f>ROUND(I199*H199,2)</f>
        <v>0</v>
      </c>
      <c r="BL199" s="19" t="s">
        <v>159</v>
      </c>
      <c r="BM199" s="225" t="s">
        <v>1129</v>
      </c>
    </row>
    <row r="200" s="2" customFormat="1">
      <c r="A200" s="40"/>
      <c r="B200" s="41"/>
      <c r="C200" s="42"/>
      <c r="D200" s="227" t="s">
        <v>161</v>
      </c>
      <c r="E200" s="42"/>
      <c r="F200" s="228" t="s">
        <v>385</v>
      </c>
      <c r="G200" s="42"/>
      <c r="H200" s="42"/>
      <c r="I200" s="229"/>
      <c r="J200" s="42"/>
      <c r="K200" s="42"/>
      <c r="L200" s="46"/>
      <c r="M200" s="230"/>
      <c r="N200" s="231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161</v>
      </c>
      <c r="AU200" s="19" t="s">
        <v>81</v>
      </c>
    </row>
    <row r="201" s="2" customFormat="1" ht="16.5" customHeight="1">
      <c r="A201" s="40"/>
      <c r="B201" s="41"/>
      <c r="C201" s="214" t="s">
        <v>331</v>
      </c>
      <c r="D201" s="214" t="s">
        <v>154</v>
      </c>
      <c r="E201" s="215" t="s">
        <v>387</v>
      </c>
      <c r="F201" s="216" t="s">
        <v>388</v>
      </c>
      <c r="G201" s="217" t="s">
        <v>157</v>
      </c>
      <c r="H201" s="218">
        <v>45</v>
      </c>
      <c r="I201" s="219"/>
      <c r="J201" s="220">
        <f>ROUND(I201*H201,2)</f>
        <v>0</v>
      </c>
      <c r="K201" s="216" t="s">
        <v>158</v>
      </c>
      <c r="L201" s="46"/>
      <c r="M201" s="221" t="s">
        <v>19</v>
      </c>
      <c r="N201" s="222" t="s">
        <v>43</v>
      </c>
      <c r="O201" s="86"/>
      <c r="P201" s="223">
        <f>O201*H201</f>
        <v>0</v>
      </c>
      <c r="Q201" s="223">
        <v>0.00046999999999999999</v>
      </c>
      <c r="R201" s="223">
        <f>Q201*H201</f>
        <v>0.021149999999999999</v>
      </c>
      <c r="S201" s="223">
        <v>0</v>
      </c>
      <c r="T201" s="224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25" t="s">
        <v>159</v>
      </c>
      <c r="AT201" s="225" t="s">
        <v>154</v>
      </c>
      <c r="AU201" s="225" t="s">
        <v>81</v>
      </c>
      <c r="AY201" s="19" t="s">
        <v>152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9" t="s">
        <v>79</v>
      </c>
      <c r="BK201" s="226">
        <f>ROUND(I201*H201,2)</f>
        <v>0</v>
      </c>
      <c r="BL201" s="19" t="s">
        <v>159</v>
      </c>
      <c r="BM201" s="225" t="s">
        <v>1130</v>
      </c>
    </row>
    <row r="202" s="2" customFormat="1">
      <c r="A202" s="40"/>
      <c r="B202" s="41"/>
      <c r="C202" s="42"/>
      <c r="D202" s="227" t="s">
        <v>161</v>
      </c>
      <c r="E202" s="42"/>
      <c r="F202" s="228" t="s">
        <v>390</v>
      </c>
      <c r="G202" s="42"/>
      <c r="H202" s="42"/>
      <c r="I202" s="229"/>
      <c r="J202" s="42"/>
      <c r="K202" s="42"/>
      <c r="L202" s="46"/>
      <c r="M202" s="230"/>
      <c r="N202" s="231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161</v>
      </c>
      <c r="AU202" s="19" t="s">
        <v>81</v>
      </c>
    </row>
    <row r="203" s="13" customFormat="1">
      <c r="A203" s="13"/>
      <c r="B203" s="232"/>
      <c r="C203" s="233"/>
      <c r="D203" s="234" t="s">
        <v>163</v>
      </c>
      <c r="E203" s="235" t="s">
        <v>19</v>
      </c>
      <c r="F203" s="236" t="s">
        <v>1094</v>
      </c>
      <c r="G203" s="233"/>
      <c r="H203" s="235" t="s">
        <v>19</v>
      </c>
      <c r="I203" s="237"/>
      <c r="J203" s="233"/>
      <c r="K203" s="233"/>
      <c r="L203" s="238"/>
      <c r="M203" s="239"/>
      <c r="N203" s="240"/>
      <c r="O203" s="240"/>
      <c r="P203" s="240"/>
      <c r="Q203" s="240"/>
      <c r="R203" s="240"/>
      <c r="S203" s="240"/>
      <c r="T203" s="24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2" t="s">
        <v>163</v>
      </c>
      <c r="AU203" s="242" t="s">
        <v>81</v>
      </c>
      <c r="AV203" s="13" t="s">
        <v>79</v>
      </c>
      <c r="AW203" s="13" t="s">
        <v>33</v>
      </c>
      <c r="AX203" s="13" t="s">
        <v>72</v>
      </c>
      <c r="AY203" s="242" t="s">
        <v>152</v>
      </c>
    </row>
    <row r="204" s="14" customFormat="1">
      <c r="A204" s="14"/>
      <c r="B204" s="243"/>
      <c r="C204" s="244"/>
      <c r="D204" s="234" t="s">
        <v>163</v>
      </c>
      <c r="E204" s="245" t="s">
        <v>19</v>
      </c>
      <c r="F204" s="246" t="s">
        <v>423</v>
      </c>
      <c r="G204" s="244"/>
      <c r="H204" s="247">
        <v>45</v>
      </c>
      <c r="I204" s="248"/>
      <c r="J204" s="244"/>
      <c r="K204" s="244"/>
      <c r="L204" s="249"/>
      <c r="M204" s="250"/>
      <c r="N204" s="251"/>
      <c r="O204" s="251"/>
      <c r="P204" s="251"/>
      <c r="Q204" s="251"/>
      <c r="R204" s="251"/>
      <c r="S204" s="251"/>
      <c r="T204" s="252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3" t="s">
        <v>163</v>
      </c>
      <c r="AU204" s="253" t="s">
        <v>81</v>
      </c>
      <c r="AV204" s="14" t="s">
        <v>81</v>
      </c>
      <c r="AW204" s="14" t="s">
        <v>33</v>
      </c>
      <c r="AX204" s="14" t="s">
        <v>79</v>
      </c>
      <c r="AY204" s="253" t="s">
        <v>152</v>
      </c>
    </row>
    <row r="205" s="2" customFormat="1" ht="16.5" customHeight="1">
      <c r="A205" s="40"/>
      <c r="B205" s="41"/>
      <c r="C205" s="214" t="s">
        <v>336</v>
      </c>
      <c r="D205" s="214" t="s">
        <v>154</v>
      </c>
      <c r="E205" s="215" t="s">
        <v>392</v>
      </c>
      <c r="F205" s="216" t="s">
        <v>393</v>
      </c>
      <c r="G205" s="217" t="s">
        <v>179</v>
      </c>
      <c r="H205" s="218">
        <v>21</v>
      </c>
      <c r="I205" s="219"/>
      <c r="J205" s="220">
        <f>ROUND(I205*H205,2)</f>
        <v>0</v>
      </c>
      <c r="K205" s="216" t="s">
        <v>158</v>
      </c>
      <c r="L205" s="46"/>
      <c r="M205" s="221" t="s">
        <v>19</v>
      </c>
      <c r="N205" s="222" t="s">
        <v>43</v>
      </c>
      <c r="O205" s="86"/>
      <c r="P205" s="223">
        <f>O205*H205</f>
        <v>0</v>
      </c>
      <c r="Q205" s="223">
        <v>0</v>
      </c>
      <c r="R205" s="223">
        <f>Q205*H205</f>
        <v>0</v>
      </c>
      <c r="S205" s="223">
        <v>0</v>
      </c>
      <c r="T205" s="224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5" t="s">
        <v>159</v>
      </c>
      <c r="AT205" s="225" t="s">
        <v>154</v>
      </c>
      <c r="AU205" s="225" t="s">
        <v>81</v>
      </c>
      <c r="AY205" s="19" t="s">
        <v>152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9" t="s">
        <v>79</v>
      </c>
      <c r="BK205" s="226">
        <f>ROUND(I205*H205,2)</f>
        <v>0</v>
      </c>
      <c r="BL205" s="19" t="s">
        <v>159</v>
      </c>
      <c r="BM205" s="225" t="s">
        <v>1131</v>
      </c>
    </row>
    <row r="206" s="2" customFormat="1">
      <c r="A206" s="40"/>
      <c r="B206" s="41"/>
      <c r="C206" s="42"/>
      <c r="D206" s="227" t="s">
        <v>161</v>
      </c>
      <c r="E206" s="42"/>
      <c r="F206" s="228" t="s">
        <v>395</v>
      </c>
      <c r="G206" s="42"/>
      <c r="H206" s="42"/>
      <c r="I206" s="229"/>
      <c r="J206" s="42"/>
      <c r="K206" s="42"/>
      <c r="L206" s="46"/>
      <c r="M206" s="230"/>
      <c r="N206" s="231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161</v>
      </c>
      <c r="AU206" s="19" t="s">
        <v>81</v>
      </c>
    </row>
    <row r="207" s="14" customFormat="1">
      <c r="A207" s="14"/>
      <c r="B207" s="243"/>
      <c r="C207" s="244"/>
      <c r="D207" s="234" t="s">
        <v>163</v>
      </c>
      <c r="E207" s="245" t="s">
        <v>19</v>
      </c>
      <c r="F207" s="246" t="s">
        <v>7</v>
      </c>
      <c r="G207" s="244"/>
      <c r="H207" s="247">
        <v>21</v>
      </c>
      <c r="I207" s="248"/>
      <c r="J207" s="244"/>
      <c r="K207" s="244"/>
      <c r="L207" s="249"/>
      <c r="M207" s="250"/>
      <c r="N207" s="251"/>
      <c r="O207" s="251"/>
      <c r="P207" s="251"/>
      <c r="Q207" s="251"/>
      <c r="R207" s="251"/>
      <c r="S207" s="251"/>
      <c r="T207" s="25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3" t="s">
        <v>163</v>
      </c>
      <c r="AU207" s="253" t="s">
        <v>81</v>
      </c>
      <c r="AV207" s="14" t="s">
        <v>81</v>
      </c>
      <c r="AW207" s="14" t="s">
        <v>33</v>
      </c>
      <c r="AX207" s="14" t="s">
        <v>79</v>
      </c>
      <c r="AY207" s="253" t="s">
        <v>152</v>
      </c>
    </row>
    <row r="208" s="12" customFormat="1" ht="22.8" customHeight="1">
      <c r="A208" s="12"/>
      <c r="B208" s="198"/>
      <c r="C208" s="199"/>
      <c r="D208" s="200" t="s">
        <v>71</v>
      </c>
      <c r="E208" s="212" t="s">
        <v>427</v>
      </c>
      <c r="F208" s="212" t="s">
        <v>428</v>
      </c>
      <c r="G208" s="199"/>
      <c r="H208" s="199"/>
      <c r="I208" s="202"/>
      <c r="J208" s="213">
        <f>BK208</f>
        <v>0</v>
      </c>
      <c r="K208" s="199"/>
      <c r="L208" s="204"/>
      <c r="M208" s="205"/>
      <c r="N208" s="206"/>
      <c r="O208" s="206"/>
      <c r="P208" s="207">
        <f>SUM(P209:P225)</f>
        <v>0</v>
      </c>
      <c r="Q208" s="206"/>
      <c r="R208" s="207">
        <f>SUM(R209:R225)</f>
        <v>0</v>
      </c>
      <c r="S208" s="206"/>
      <c r="T208" s="208">
        <f>SUM(T209:T225)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09" t="s">
        <v>79</v>
      </c>
      <c r="AT208" s="210" t="s">
        <v>71</v>
      </c>
      <c r="AU208" s="210" t="s">
        <v>79</v>
      </c>
      <c r="AY208" s="209" t="s">
        <v>152</v>
      </c>
      <c r="BK208" s="211">
        <f>SUM(BK209:BK225)</f>
        <v>0</v>
      </c>
    </row>
    <row r="209" s="2" customFormat="1" ht="24.15" customHeight="1">
      <c r="A209" s="40"/>
      <c r="B209" s="41"/>
      <c r="C209" s="214" t="s">
        <v>342</v>
      </c>
      <c r="D209" s="214" t="s">
        <v>154</v>
      </c>
      <c r="E209" s="215" t="s">
        <v>430</v>
      </c>
      <c r="F209" s="216" t="s">
        <v>431</v>
      </c>
      <c r="G209" s="217" t="s">
        <v>231</v>
      </c>
      <c r="H209" s="218">
        <v>27.18</v>
      </c>
      <c r="I209" s="219"/>
      <c r="J209" s="220">
        <f>ROUND(I209*H209,2)</f>
        <v>0</v>
      </c>
      <c r="K209" s="216" t="s">
        <v>158</v>
      </c>
      <c r="L209" s="46"/>
      <c r="M209" s="221" t="s">
        <v>19</v>
      </c>
      <c r="N209" s="222" t="s">
        <v>43</v>
      </c>
      <c r="O209" s="86"/>
      <c r="P209" s="223">
        <f>O209*H209</f>
        <v>0</v>
      </c>
      <c r="Q209" s="223">
        <v>0</v>
      </c>
      <c r="R209" s="223">
        <f>Q209*H209</f>
        <v>0</v>
      </c>
      <c r="S209" s="223">
        <v>0</v>
      </c>
      <c r="T209" s="224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25" t="s">
        <v>159</v>
      </c>
      <c r="AT209" s="225" t="s">
        <v>154</v>
      </c>
      <c r="AU209" s="225" t="s">
        <v>81</v>
      </c>
      <c r="AY209" s="19" t="s">
        <v>152</v>
      </c>
      <c r="BE209" s="226">
        <f>IF(N209="základní",J209,0)</f>
        <v>0</v>
      </c>
      <c r="BF209" s="226">
        <f>IF(N209="snížená",J209,0)</f>
        <v>0</v>
      </c>
      <c r="BG209" s="226">
        <f>IF(N209="zákl. přenesená",J209,0)</f>
        <v>0</v>
      </c>
      <c r="BH209" s="226">
        <f>IF(N209="sníž. přenesená",J209,0)</f>
        <v>0</v>
      </c>
      <c r="BI209" s="226">
        <f>IF(N209="nulová",J209,0)</f>
        <v>0</v>
      </c>
      <c r="BJ209" s="19" t="s">
        <v>79</v>
      </c>
      <c r="BK209" s="226">
        <f>ROUND(I209*H209,2)</f>
        <v>0</v>
      </c>
      <c r="BL209" s="19" t="s">
        <v>159</v>
      </c>
      <c r="BM209" s="225" t="s">
        <v>1132</v>
      </c>
    </row>
    <row r="210" s="2" customFormat="1">
      <c r="A210" s="40"/>
      <c r="B210" s="41"/>
      <c r="C210" s="42"/>
      <c r="D210" s="227" t="s">
        <v>161</v>
      </c>
      <c r="E210" s="42"/>
      <c r="F210" s="228" t="s">
        <v>433</v>
      </c>
      <c r="G210" s="42"/>
      <c r="H210" s="42"/>
      <c r="I210" s="229"/>
      <c r="J210" s="42"/>
      <c r="K210" s="42"/>
      <c r="L210" s="46"/>
      <c r="M210" s="230"/>
      <c r="N210" s="231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161</v>
      </c>
      <c r="AU210" s="19" t="s">
        <v>81</v>
      </c>
    </row>
    <row r="211" s="2" customFormat="1" ht="24.15" customHeight="1">
      <c r="A211" s="40"/>
      <c r="B211" s="41"/>
      <c r="C211" s="214" t="s">
        <v>347</v>
      </c>
      <c r="D211" s="214" t="s">
        <v>154</v>
      </c>
      <c r="E211" s="215" t="s">
        <v>435</v>
      </c>
      <c r="F211" s="216" t="s">
        <v>436</v>
      </c>
      <c r="G211" s="217" t="s">
        <v>231</v>
      </c>
      <c r="H211" s="218">
        <v>380.51999999999998</v>
      </c>
      <c r="I211" s="219"/>
      <c r="J211" s="220">
        <f>ROUND(I211*H211,2)</f>
        <v>0</v>
      </c>
      <c r="K211" s="216" t="s">
        <v>158</v>
      </c>
      <c r="L211" s="46"/>
      <c r="M211" s="221" t="s">
        <v>19</v>
      </c>
      <c r="N211" s="222" t="s">
        <v>43</v>
      </c>
      <c r="O211" s="86"/>
      <c r="P211" s="223">
        <f>O211*H211</f>
        <v>0</v>
      </c>
      <c r="Q211" s="223">
        <v>0</v>
      </c>
      <c r="R211" s="223">
        <f>Q211*H211</f>
        <v>0</v>
      </c>
      <c r="S211" s="223">
        <v>0</v>
      </c>
      <c r="T211" s="224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25" t="s">
        <v>159</v>
      </c>
      <c r="AT211" s="225" t="s">
        <v>154</v>
      </c>
      <c r="AU211" s="225" t="s">
        <v>81</v>
      </c>
      <c r="AY211" s="19" t="s">
        <v>152</v>
      </c>
      <c r="BE211" s="226">
        <f>IF(N211="základní",J211,0)</f>
        <v>0</v>
      </c>
      <c r="BF211" s="226">
        <f>IF(N211="snížená",J211,0)</f>
        <v>0</v>
      </c>
      <c r="BG211" s="226">
        <f>IF(N211="zákl. přenesená",J211,0)</f>
        <v>0</v>
      </c>
      <c r="BH211" s="226">
        <f>IF(N211="sníž. přenesená",J211,0)</f>
        <v>0</v>
      </c>
      <c r="BI211" s="226">
        <f>IF(N211="nulová",J211,0)</f>
        <v>0</v>
      </c>
      <c r="BJ211" s="19" t="s">
        <v>79</v>
      </c>
      <c r="BK211" s="226">
        <f>ROUND(I211*H211,2)</f>
        <v>0</v>
      </c>
      <c r="BL211" s="19" t="s">
        <v>159</v>
      </c>
      <c r="BM211" s="225" t="s">
        <v>1133</v>
      </c>
    </row>
    <row r="212" s="2" customFormat="1">
      <c r="A212" s="40"/>
      <c r="B212" s="41"/>
      <c r="C212" s="42"/>
      <c r="D212" s="227" t="s">
        <v>161</v>
      </c>
      <c r="E212" s="42"/>
      <c r="F212" s="228" t="s">
        <v>438</v>
      </c>
      <c r="G212" s="42"/>
      <c r="H212" s="42"/>
      <c r="I212" s="229"/>
      <c r="J212" s="42"/>
      <c r="K212" s="42"/>
      <c r="L212" s="46"/>
      <c r="M212" s="230"/>
      <c r="N212" s="231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161</v>
      </c>
      <c r="AU212" s="19" t="s">
        <v>81</v>
      </c>
    </row>
    <row r="213" s="14" customFormat="1">
      <c r="A213" s="14"/>
      <c r="B213" s="243"/>
      <c r="C213" s="244"/>
      <c r="D213" s="234" t="s">
        <v>163</v>
      </c>
      <c r="E213" s="245" t="s">
        <v>19</v>
      </c>
      <c r="F213" s="246" t="s">
        <v>1134</v>
      </c>
      <c r="G213" s="244"/>
      <c r="H213" s="247">
        <v>380.51999999999998</v>
      </c>
      <c r="I213" s="248"/>
      <c r="J213" s="244"/>
      <c r="K213" s="244"/>
      <c r="L213" s="249"/>
      <c r="M213" s="250"/>
      <c r="N213" s="251"/>
      <c r="O213" s="251"/>
      <c r="P213" s="251"/>
      <c r="Q213" s="251"/>
      <c r="R213" s="251"/>
      <c r="S213" s="251"/>
      <c r="T213" s="25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3" t="s">
        <v>163</v>
      </c>
      <c r="AU213" s="253" t="s">
        <v>81</v>
      </c>
      <c r="AV213" s="14" t="s">
        <v>81</v>
      </c>
      <c r="AW213" s="14" t="s">
        <v>33</v>
      </c>
      <c r="AX213" s="14" t="s">
        <v>79</v>
      </c>
      <c r="AY213" s="253" t="s">
        <v>152</v>
      </c>
    </row>
    <row r="214" s="2" customFormat="1" ht="16.5" customHeight="1">
      <c r="A214" s="40"/>
      <c r="B214" s="41"/>
      <c r="C214" s="214" t="s">
        <v>264</v>
      </c>
      <c r="D214" s="214" t="s">
        <v>154</v>
      </c>
      <c r="E214" s="215" t="s">
        <v>441</v>
      </c>
      <c r="F214" s="216" t="s">
        <v>442</v>
      </c>
      <c r="G214" s="217" t="s">
        <v>231</v>
      </c>
      <c r="H214" s="218">
        <v>27.18</v>
      </c>
      <c r="I214" s="219"/>
      <c r="J214" s="220">
        <f>ROUND(I214*H214,2)</f>
        <v>0</v>
      </c>
      <c r="K214" s="216" t="s">
        <v>158</v>
      </c>
      <c r="L214" s="46"/>
      <c r="M214" s="221" t="s">
        <v>19</v>
      </c>
      <c r="N214" s="222" t="s">
        <v>43</v>
      </c>
      <c r="O214" s="86"/>
      <c r="P214" s="223">
        <f>O214*H214</f>
        <v>0</v>
      </c>
      <c r="Q214" s="223">
        <v>0</v>
      </c>
      <c r="R214" s="223">
        <f>Q214*H214</f>
        <v>0</v>
      </c>
      <c r="S214" s="223">
        <v>0</v>
      </c>
      <c r="T214" s="224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25" t="s">
        <v>159</v>
      </c>
      <c r="AT214" s="225" t="s">
        <v>154</v>
      </c>
      <c r="AU214" s="225" t="s">
        <v>81</v>
      </c>
      <c r="AY214" s="19" t="s">
        <v>152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9" t="s">
        <v>79</v>
      </c>
      <c r="BK214" s="226">
        <f>ROUND(I214*H214,2)</f>
        <v>0</v>
      </c>
      <c r="BL214" s="19" t="s">
        <v>159</v>
      </c>
      <c r="BM214" s="225" t="s">
        <v>1135</v>
      </c>
    </row>
    <row r="215" s="2" customFormat="1">
      <c r="A215" s="40"/>
      <c r="B215" s="41"/>
      <c r="C215" s="42"/>
      <c r="D215" s="227" t="s">
        <v>161</v>
      </c>
      <c r="E215" s="42"/>
      <c r="F215" s="228" t="s">
        <v>444</v>
      </c>
      <c r="G215" s="42"/>
      <c r="H215" s="42"/>
      <c r="I215" s="229"/>
      <c r="J215" s="42"/>
      <c r="K215" s="42"/>
      <c r="L215" s="46"/>
      <c r="M215" s="230"/>
      <c r="N215" s="231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161</v>
      </c>
      <c r="AU215" s="19" t="s">
        <v>81</v>
      </c>
    </row>
    <row r="216" s="2" customFormat="1" ht="24.15" customHeight="1">
      <c r="A216" s="40"/>
      <c r="B216" s="41"/>
      <c r="C216" s="214" t="s">
        <v>359</v>
      </c>
      <c r="D216" s="214" t="s">
        <v>154</v>
      </c>
      <c r="E216" s="215" t="s">
        <v>446</v>
      </c>
      <c r="F216" s="216" t="s">
        <v>447</v>
      </c>
      <c r="G216" s="217" t="s">
        <v>231</v>
      </c>
      <c r="H216" s="218">
        <v>12.378</v>
      </c>
      <c r="I216" s="219"/>
      <c r="J216" s="220">
        <f>ROUND(I216*H216,2)</f>
        <v>0</v>
      </c>
      <c r="K216" s="216" t="s">
        <v>158</v>
      </c>
      <c r="L216" s="46"/>
      <c r="M216" s="221" t="s">
        <v>19</v>
      </c>
      <c r="N216" s="222" t="s">
        <v>43</v>
      </c>
      <c r="O216" s="86"/>
      <c r="P216" s="223">
        <f>O216*H216</f>
        <v>0</v>
      </c>
      <c r="Q216" s="223">
        <v>0</v>
      </c>
      <c r="R216" s="223">
        <f>Q216*H216</f>
        <v>0</v>
      </c>
      <c r="S216" s="223">
        <v>0</v>
      </c>
      <c r="T216" s="224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25" t="s">
        <v>159</v>
      </c>
      <c r="AT216" s="225" t="s">
        <v>154</v>
      </c>
      <c r="AU216" s="225" t="s">
        <v>81</v>
      </c>
      <c r="AY216" s="19" t="s">
        <v>152</v>
      </c>
      <c r="BE216" s="226">
        <f>IF(N216="základní",J216,0)</f>
        <v>0</v>
      </c>
      <c r="BF216" s="226">
        <f>IF(N216="snížená",J216,0)</f>
        <v>0</v>
      </c>
      <c r="BG216" s="226">
        <f>IF(N216="zákl. přenesená",J216,0)</f>
        <v>0</v>
      </c>
      <c r="BH216" s="226">
        <f>IF(N216="sníž. přenesená",J216,0)</f>
        <v>0</v>
      </c>
      <c r="BI216" s="226">
        <f>IF(N216="nulová",J216,0)</f>
        <v>0</v>
      </c>
      <c r="BJ216" s="19" t="s">
        <v>79</v>
      </c>
      <c r="BK216" s="226">
        <f>ROUND(I216*H216,2)</f>
        <v>0</v>
      </c>
      <c r="BL216" s="19" t="s">
        <v>159</v>
      </c>
      <c r="BM216" s="225" t="s">
        <v>1136</v>
      </c>
    </row>
    <row r="217" s="2" customFormat="1">
      <c r="A217" s="40"/>
      <c r="B217" s="41"/>
      <c r="C217" s="42"/>
      <c r="D217" s="227" t="s">
        <v>161</v>
      </c>
      <c r="E217" s="42"/>
      <c r="F217" s="228" t="s">
        <v>449</v>
      </c>
      <c r="G217" s="42"/>
      <c r="H217" s="42"/>
      <c r="I217" s="229"/>
      <c r="J217" s="42"/>
      <c r="K217" s="42"/>
      <c r="L217" s="46"/>
      <c r="M217" s="230"/>
      <c r="N217" s="231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161</v>
      </c>
      <c r="AU217" s="19" t="s">
        <v>81</v>
      </c>
    </row>
    <row r="218" s="14" customFormat="1">
      <c r="A218" s="14"/>
      <c r="B218" s="243"/>
      <c r="C218" s="244"/>
      <c r="D218" s="234" t="s">
        <v>163</v>
      </c>
      <c r="E218" s="245" t="s">
        <v>19</v>
      </c>
      <c r="F218" s="246" t="s">
        <v>1137</v>
      </c>
      <c r="G218" s="244"/>
      <c r="H218" s="247">
        <v>8.4830000000000005</v>
      </c>
      <c r="I218" s="248"/>
      <c r="J218" s="244"/>
      <c r="K218" s="244"/>
      <c r="L218" s="249"/>
      <c r="M218" s="250"/>
      <c r="N218" s="251"/>
      <c r="O218" s="251"/>
      <c r="P218" s="251"/>
      <c r="Q218" s="251"/>
      <c r="R218" s="251"/>
      <c r="S218" s="251"/>
      <c r="T218" s="25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3" t="s">
        <v>163</v>
      </c>
      <c r="AU218" s="253" t="s">
        <v>81</v>
      </c>
      <c r="AV218" s="14" t="s">
        <v>81</v>
      </c>
      <c r="AW218" s="14" t="s">
        <v>33</v>
      </c>
      <c r="AX218" s="14" t="s">
        <v>72</v>
      </c>
      <c r="AY218" s="253" t="s">
        <v>152</v>
      </c>
    </row>
    <row r="219" s="14" customFormat="1">
      <c r="A219" s="14"/>
      <c r="B219" s="243"/>
      <c r="C219" s="244"/>
      <c r="D219" s="234" t="s">
        <v>163</v>
      </c>
      <c r="E219" s="245" t="s">
        <v>19</v>
      </c>
      <c r="F219" s="246" t="s">
        <v>1138</v>
      </c>
      <c r="G219" s="244"/>
      <c r="H219" s="247">
        <v>3.895</v>
      </c>
      <c r="I219" s="248"/>
      <c r="J219" s="244"/>
      <c r="K219" s="244"/>
      <c r="L219" s="249"/>
      <c r="M219" s="250"/>
      <c r="N219" s="251"/>
      <c r="O219" s="251"/>
      <c r="P219" s="251"/>
      <c r="Q219" s="251"/>
      <c r="R219" s="251"/>
      <c r="S219" s="251"/>
      <c r="T219" s="25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3" t="s">
        <v>163</v>
      </c>
      <c r="AU219" s="253" t="s">
        <v>81</v>
      </c>
      <c r="AV219" s="14" t="s">
        <v>81</v>
      </c>
      <c r="AW219" s="14" t="s">
        <v>33</v>
      </c>
      <c r="AX219" s="14" t="s">
        <v>72</v>
      </c>
      <c r="AY219" s="253" t="s">
        <v>152</v>
      </c>
    </row>
    <row r="220" s="15" customFormat="1">
      <c r="A220" s="15"/>
      <c r="B220" s="254"/>
      <c r="C220" s="255"/>
      <c r="D220" s="234" t="s">
        <v>163</v>
      </c>
      <c r="E220" s="256" t="s">
        <v>19</v>
      </c>
      <c r="F220" s="257" t="s">
        <v>194</v>
      </c>
      <c r="G220" s="255"/>
      <c r="H220" s="258">
        <v>12.378</v>
      </c>
      <c r="I220" s="259"/>
      <c r="J220" s="255"/>
      <c r="K220" s="255"/>
      <c r="L220" s="260"/>
      <c r="M220" s="261"/>
      <c r="N220" s="262"/>
      <c r="O220" s="262"/>
      <c r="P220" s="262"/>
      <c r="Q220" s="262"/>
      <c r="R220" s="262"/>
      <c r="S220" s="262"/>
      <c r="T220" s="263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64" t="s">
        <v>163</v>
      </c>
      <c r="AU220" s="264" t="s">
        <v>81</v>
      </c>
      <c r="AV220" s="15" t="s">
        <v>159</v>
      </c>
      <c r="AW220" s="15" t="s">
        <v>33</v>
      </c>
      <c r="AX220" s="15" t="s">
        <v>79</v>
      </c>
      <c r="AY220" s="264" t="s">
        <v>152</v>
      </c>
    </row>
    <row r="221" s="2" customFormat="1" ht="24.15" customHeight="1">
      <c r="A221" s="40"/>
      <c r="B221" s="41"/>
      <c r="C221" s="214" t="s">
        <v>364</v>
      </c>
      <c r="D221" s="214" t="s">
        <v>154</v>
      </c>
      <c r="E221" s="215" t="s">
        <v>457</v>
      </c>
      <c r="F221" s="216" t="s">
        <v>235</v>
      </c>
      <c r="G221" s="217" t="s">
        <v>231</v>
      </c>
      <c r="H221" s="218">
        <v>11.484</v>
      </c>
      <c r="I221" s="219"/>
      <c r="J221" s="220">
        <f>ROUND(I221*H221,2)</f>
        <v>0</v>
      </c>
      <c r="K221" s="216" t="s">
        <v>158</v>
      </c>
      <c r="L221" s="46"/>
      <c r="M221" s="221" t="s">
        <v>19</v>
      </c>
      <c r="N221" s="222" t="s">
        <v>43</v>
      </c>
      <c r="O221" s="86"/>
      <c r="P221" s="223">
        <f>O221*H221</f>
        <v>0</v>
      </c>
      <c r="Q221" s="223">
        <v>0</v>
      </c>
      <c r="R221" s="223">
        <f>Q221*H221</f>
        <v>0</v>
      </c>
      <c r="S221" s="223">
        <v>0</v>
      </c>
      <c r="T221" s="224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25" t="s">
        <v>159</v>
      </c>
      <c r="AT221" s="225" t="s">
        <v>154</v>
      </c>
      <c r="AU221" s="225" t="s">
        <v>81</v>
      </c>
      <c r="AY221" s="19" t="s">
        <v>152</v>
      </c>
      <c r="BE221" s="226">
        <f>IF(N221="základní",J221,0)</f>
        <v>0</v>
      </c>
      <c r="BF221" s="226">
        <f>IF(N221="snížená",J221,0)</f>
        <v>0</v>
      </c>
      <c r="BG221" s="226">
        <f>IF(N221="zákl. přenesená",J221,0)</f>
        <v>0</v>
      </c>
      <c r="BH221" s="226">
        <f>IF(N221="sníž. přenesená",J221,0)</f>
        <v>0</v>
      </c>
      <c r="BI221" s="226">
        <f>IF(N221="nulová",J221,0)</f>
        <v>0</v>
      </c>
      <c r="BJ221" s="19" t="s">
        <v>79</v>
      </c>
      <c r="BK221" s="226">
        <f>ROUND(I221*H221,2)</f>
        <v>0</v>
      </c>
      <c r="BL221" s="19" t="s">
        <v>159</v>
      </c>
      <c r="BM221" s="225" t="s">
        <v>1139</v>
      </c>
    </row>
    <row r="222" s="2" customFormat="1">
      <c r="A222" s="40"/>
      <c r="B222" s="41"/>
      <c r="C222" s="42"/>
      <c r="D222" s="227" t="s">
        <v>161</v>
      </c>
      <c r="E222" s="42"/>
      <c r="F222" s="228" t="s">
        <v>459</v>
      </c>
      <c r="G222" s="42"/>
      <c r="H222" s="42"/>
      <c r="I222" s="229"/>
      <c r="J222" s="42"/>
      <c r="K222" s="42"/>
      <c r="L222" s="46"/>
      <c r="M222" s="230"/>
      <c r="N222" s="231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161</v>
      </c>
      <c r="AU222" s="19" t="s">
        <v>81</v>
      </c>
    </row>
    <row r="223" s="2" customFormat="1" ht="24.15" customHeight="1">
      <c r="A223" s="40"/>
      <c r="B223" s="41"/>
      <c r="C223" s="214" t="s">
        <v>369</v>
      </c>
      <c r="D223" s="214" t="s">
        <v>154</v>
      </c>
      <c r="E223" s="215" t="s">
        <v>462</v>
      </c>
      <c r="F223" s="216" t="s">
        <v>463</v>
      </c>
      <c r="G223" s="217" t="s">
        <v>231</v>
      </c>
      <c r="H223" s="218">
        <v>3.3180000000000001</v>
      </c>
      <c r="I223" s="219"/>
      <c r="J223" s="220">
        <f>ROUND(I223*H223,2)</f>
        <v>0</v>
      </c>
      <c r="K223" s="216" t="s">
        <v>158</v>
      </c>
      <c r="L223" s="46"/>
      <c r="M223" s="221" t="s">
        <v>19</v>
      </c>
      <c r="N223" s="222" t="s">
        <v>43</v>
      </c>
      <c r="O223" s="86"/>
      <c r="P223" s="223">
        <f>O223*H223</f>
        <v>0</v>
      </c>
      <c r="Q223" s="223">
        <v>0</v>
      </c>
      <c r="R223" s="223">
        <f>Q223*H223</f>
        <v>0</v>
      </c>
      <c r="S223" s="223">
        <v>0</v>
      </c>
      <c r="T223" s="224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25" t="s">
        <v>159</v>
      </c>
      <c r="AT223" s="225" t="s">
        <v>154</v>
      </c>
      <c r="AU223" s="225" t="s">
        <v>81</v>
      </c>
      <c r="AY223" s="19" t="s">
        <v>152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9" t="s">
        <v>79</v>
      </c>
      <c r="BK223" s="226">
        <f>ROUND(I223*H223,2)</f>
        <v>0</v>
      </c>
      <c r="BL223" s="19" t="s">
        <v>159</v>
      </c>
      <c r="BM223" s="225" t="s">
        <v>1140</v>
      </c>
    </row>
    <row r="224" s="2" customFormat="1">
      <c r="A224" s="40"/>
      <c r="B224" s="41"/>
      <c r="C224" s="42"/>
      <c r="D224" s="227" t="s">
        <v>161</v>
      </c>
      <c r="E224" s="42"/>
      <c r="F224" s="228" t="s">
        <v>465</v>
      </c>
      <c r="G224" s="42"/>
      <c r="H224" s="42"/>
      <c r="I224" s="229"/>
      <c r="J224" s="42"/>
      <c r="K224" s="42"/>
      <c r="L224" s="46"/>
      <c r="M224" s="230"/>
      <c r="N224" s="231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161</v>
      </c>
      <c r="AU224" s="19" t="s">
        <v>81</v>
      </c>
    </row>
    <row r="225" s="14" customFormat="1">
      <c r="A225" s="14"/>
      <c r="B225" s="243"/>
      <c r="C225" s="244"/>
      <c r="D225" s="234" t="s">
        <v>163</v>
      </c>
      <c r="E225" s="245" t="s">
        <v>19</v>
      </c>
      <c r="F225" s="246" t="s">
        <v>1141</v>
      </c>
      <c r="G225" s="244"/>
      <c r="H225" s="247">
        <v>3.3180000000000001</v>
      </c>
      <c r="I225" s="248"/>
      <c r="J225" s="244"/>
      <c r="K225" s="244"/>
      <c r="L225" s="249"/>
      <c r="M225" s="250"/>
      <c r="N225" s="251"/>
      <c r="O225" s="251"/>
      <c r="P225" s="251"/>
      <c r="Q225" s="251"/>
      <c r="R225" s="251"/>
      <c r="S225" s="251"/>
      <c r="T225" s="252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3" t="s">
        <v>163</v>
      </c>
      <c r="AU225" s="253" t="s">
        <v>81</v>
      </c>
      <c r="AV225" s="14" t="s">
        <v>81</v>
      </c>
      <c r="AW225" s="14" t="s">
        <v>33</v>
      </c>
      <c r="AX225" s="14" t="s">
        <v>79</v>
      </c>
      <c r="AY225" s="253" t="s">
        <v>152</v>
      </c>
    </row>
    <row r="226" s="12" customFormat="1" ht="22.8" customHeight="1">
      <c r="A226" s="12"/>
      <c r="B226" s="198"/>
      <c r="C226" s="199"/>
      <c r="D226" s="200" t="s">
        <v>71</v>
      </c>
      <c r="E226" s="212" t="s">
        <v>467</v>
      </c>
      <c r="F226" s="212" t="s">
        <v>468</v>
      </c>
      <c r="G226" s="199"/>
      <c r="H226" s="199"/>
      <c r="I226" s="202"/>
      <c r="J226" s="213">
        <f>BK226</f>
        <v>0</v>
      </c>
      <c r="K226" s="199"/>
      <c r="L226" s="204"/>
      <c r="M226" s="205"/>
      <c r="N226" s="206"/>
      <c r="O226" s="206"/>
      <c r="P226" s="207">
        <f>SUM(P227:P228)</f>
        <v>0</v>
      </c>
      <c r="Q226" s="206"/>
      <c r="R226" s="207">
        <f>SUM(R227:R228)</f>
        <v>0</v>
      </c>
      <c r="S226" s="206"/>
      <c r="T226" s="208">
        <f>SUM(T227:T228)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09" t="s">
        <v>79</v>
      </c>
      <c r="AT226" s="210" t="s">
        <v>71</v>
      </c>
      <c r="AU226" s="210" t="s">
        <v>79</v>
      </c>
      <c r="AY226" s="209" t="s">
        <v>152</v>
      </c>
      <c r="BK226" s="211">
        <f>SUM(BK227:BK228)</f>
        <v>0</v>
      </c>
    </row>
    <row r="227" s="2" customFormat="1" ht="24.15" customHeight="1">
      <c r="A227" s="40"/>
      <c r="B227" s="41"/>
      <c r="C227" s="214" t="s">
        <v>376</v>
      </c>
      <c r="D227" s="214" t="s">
        <v>154</v>
      </c>
      <c r="E227" s="215" t="s">
        <v>1142</v>
      </c>
      <c r="F227" s="216" t="s">
        <v>1143</v>
      </c>
      <c r="G227" s="217" t="s">
        <v>231</v>
      </c>
      <c r="H227" s="218">
        <v>48.411000000000001</v>
      </c>
      <c r="I227" s="219"/>
      <c r="J227" s="220">
        <f>ROUND(I227*H227,2)</f>
        <v>0</v>
      </c>
      <c r="K227" s="216" t="s">
        <v>158</v>
      </c>
      <c r="L227" s="46"/>
      <c r="M227" s="221" t="s">
        <v>19</v>
      </c>
      <c r="N227" s="222" t="s">
        <v>43</v>
      </c>
      <c r="O227" s="86"/>
      <c r="P227" s="223">
        <f>O227*H227</f>
        <v>0</v>
      </c>
      <c r="Q227" s="223">
        <v>0</v>
      </c>
      <c r="R227" s="223">
        <f>Q227*H227</f>
        <v>0</v>
      </c>
      <c r="S227" s="223">
        <v>0</v>
      </c>
      <c r="T227" s="224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25" t="s">
        <v>159</v>
      </c>
      <c r="AT227" s="225" t="s">
        <v>154</v>
      </c>
      <c r="AU227" s="225" t="s">
        <v>81</v>
      </c>
      <c r="AY227" s="19" t="s">
        <v>152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19" t="s">
        <v>79</v>
      </c>
      <c r="BK227" s="226">
        <f>ROUND(I227*H227,2)</f>
        <v>0</v>
      </c>
      <c r="BL227" s="19" t="s">
        <v>159</v>
      </c>
      <c r="BM227" s="225" t="s">
        <v>1144</v>
      </c>
    </row>
    <row r="228" s="2" customFormat="1">
      <c r="A228" s="40"/>
      <c r="B228" s="41"/>
      <c r="C228" s="42"/>
      <c r="D228" s="227" t="s">
        <v>161</v>
      </c>
      <c r="E228" s="42"/>
      <c r="F228" s="228" t="s">
        <v>1145</v>
      </c>
      <c r="G228" s="42"/>
      <c r="H228" s="42"/>
      <c r="I228" s="229"/>
      <c r="J228" s="42"/>
      <c r="K228" s="42"/>
      <c r="L228" s="46"/>
      <c r="M228" s="230"/>
      <c r="N228" s="231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161</v>
      </c>
      <c r="AU228" s="19" t="s">
        <v>81</v>
      </c>
    </row>
    <row r="229" s="12" customFormat="1" ht="25.92" customHeight="1">
      <c r="A229" s="12"/>
      <c r="B229" s="198"/>
      <c r="C229" s="199"/>
      <c r="D229" s="200" t="s">
        <v>71</v>
      </c>
      <c r="E229" s="201" t="s">
        <v>474</v>
      </c>
      <c r="F229" s="201" t="s">
        <v>475</v>
      </c>
      <c r="G229" s="199"/>
      <c r="H229" s="199"/>
      <c r="I229" s="202"/>
      <c r="J229" s="203">
        <f>BK229</f>
        <v>0</v>
      </c>
      <c r="K229" s="199"/>
      <c r="L229" s="204"/>
      <c r="M229" s="205"/>
      <c r="N229" s="206"/>
      <c r="O229" s="206"/>
      <c r="P229" s="207">
        <f>P230+P238+P246</f>
        <v>0</v>
      </c>
      <c r="Q229" s="206"/>
      <c r="R229" s="207">
        <f>R230+R238+R246</f>
        <v>0</v>
      </c>
      <c r="S229" s="206"/>
      <c r="T229" s="208">
        <f>T230+T238+T246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09" t="s">
        <v>183</v>
      </c>
      <c r="AT229" s="210" t="s">
        <v>71</v>
      </c>
      <c r="AU229" s="210" t="s">
        <v>72</v>
      </c>
      <c r="AY229" s="209" t="s">
        <v>152</v>
      </c>
      <c r="BK229" s="211">
        <f>BK230+BK238+BK246</f>
        <v>0</v>
      </c>
    </row>
    <row r="230" s="12" customFormat="1" ht="22.8" customHeight="1">
      <c r="A230" s="12"/>
      <c r="B230" s="198"/>
      <c r="C230" s="199"/>
      <c r="D230" s="200" t="s">
        <v>71</v>
      </c>
      <c r="E230" s="212" t="s">
        <v>476</v>
      </c>
      <c r="F230" s="212" t="s">
        <v>477</v>
      </c>
      <c r="G230" s="199"/>
      <c r="H230" s="199"/>
      <c r="I230" s="202"/>
      <c r="J230" s="213">
        <f>BK230</f>
        <v>0</v>
      </c>
      <c r="K230" s="199"/>
      <c r="L230" s="204"/>
      <c r="M230" s="205"/>
      <c r="N230" s="206"/>
      <c r="O230" s="206"/>
      <c r="P230" s="207">
        <f>SUM(P231:P237)</f>
        <v>0</v>
      </c>
      <c r="Q230" s="206"/>
      <c r="R230" s="207">
        <f>SUM(R231:R237)</f>
        <v>0</v>
      </c>
      <c r="S230" s="206"/>
      <c r="T230" s="208">
        <f>SUM(T231:T237)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09" t="s">
        <v>183</v>
      </c>
      <c r="AT230" s="210" t="s">
        <v>71</v>
      </c>
      <c r="AU230" s="210" t="s">
        <v>79</v>
      </c>
      <c r="AY230" s="209" t="s">
        <v>152</v>
      </c>
      <c r="BK230" s="211">
        <f>SUM(BK231:BK237)</f>
        <v>0</v>
      </c>
    </row>
    <row r="231" s="2" customFormat="1" ht="16.5" customHeight="1">
      <c r="A231" s="40"/>
      <c r="B231" s="41"/>
      <c r="C231" s="214" t="s">
        <v>381</v>
      </c>
      <c r="D231" s="214" t="s">
        <v>154</v>
      </c>
      <c r="E231" s="215" t="s">
        <v>479</v>
      </c>
      <c r="F231" s="216" t="s">
        <v>480</v>
      </c>
      <c r="G231" s="217" t="s">
        <v>481</v>
      </c>
      <c r="H231" s="218">
        <v>10</v>
      </c>
      <c r="I231" s="219"/>
      <c r="J231" s="220">
        <f>ROUND(I231*H231,2)</f>
        <v>0</v>
      </c>
      <c r="K231" s="216" t="s">
        <v>19</v>
      </c>
      <c r="L231" s="46"/>
      <c r="M231" s="221" t="s">
        <v>19</v>
      </c>
      <c r="N231" s="222" t="s">
        <v>43</v>
      </c>
      <c r="O231" s="86"/>
      <c r="P231" s="223">
        <f>O231*H231</f>
        <v>0</v>
      </c>
      <c r="Q231" s="223">
        <v>0</v>
      </c>
      <c r="R231" s="223">
        <f>Q231*H231</f>
        <v>0</v>
      </c>
      <c r="S231" s="223">
        <v>0</v>
      </c>
      <c r="T231" s="224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25" t="s">
        <v>482</v>
      </c>
      <c r="AT231" s="225" t="s">
        <v>154</v>
      </c>
      <c r="AU231" s="225" t="s">
        <v>81</v>
      </c>
      <c r="AY231" s="19" t="s">
        <v>152</v>
      </c>
      <c r="BE231" s="226">
        <f>IF(N231="základní",J231,0)</f>
        <v>0</v>
      </c>
      <c r="BF231" s="226">
        <f>IF(N231="snížená",J231,0)</f>
        <v>0</v>
      </c>
      <c r="BG231" s="226">
        <f>IF(N231="zákl. přenesená",J231,0)</f>
        <v>0</v>
      </c>
      <c r="BH231" s="226">
        <f>IF(N231="sníž. přenesená",J231,0)</f>
        <v>0</v>
      </c>
      <c r="BI231" s="226">
        <f>IF(N231="nulová",J231,0)</f>
        <v>0</v>
      </c>
      <c r="BJ231" s="19" t="s">
        <v>79</v>
      </c>
      <c r="BK231" s="226">
        <f>ROUND(I231*H231,2)</f>
        <v>0</v>
      </c>
      <c r="BL231" s="19" t="s">
        <v>482</v>
      </c>
      <c r="BM231" s="225" t="s">
        <v>1146</v>
      </c>
    </row>
    <row r="232" s="13" customFormat="1">
      <c r="A232" s="13"/>
      <c r="B232" s="232"/>
      <c r="C232" s="233"/>
      <c r="D232" s="234" t="s">
        <v>163</v>
      </c>
      <c r="E232" s="235" t="s">
        <v>19</v>
      </c>
      <c r="F232" s="236" t="s">
        <v>484</v>
      </c>
      <c r="G232" s="233"/>
      <c r="H232" s="235" t="s">
        <v>19</v>
      </c>
      <c r="I232" s="237"/>
      <c r="J232" s="233"/>
      <c r="K232" s="233"/>
      <c r="L232" s="238"/>
      <c r="M232" s="239"/>
      <c r="N232" s="240"/>
      <c r="O232" s="240"/>
      <c r="P232" s="240"/>
      <c r="Q232" s="240"/>
      <c r="R232" s="240"/>
      <c r="S232" s="240"/>
      <c r="T232" s="24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2" t="s">
        <v>163</v>
      </c>
      <c r="AU232" s="242" t="s">
        <v>81</v>
      </c>
      <c r="AV232" s="13" t="s">
        <v>79</v>
      </c>
      <c r="AW232" s="13" t="s">
        <v>33</v>
      </c>
      <c r="AX232" s="13" t="s">
        <v>72</v>
      </c>
      <c r="AY232" s="242" t="s">
        <v>152</v>
      </c>
    </row>
    <row r="233" s="14" customFormat="1">
      <c r="A233" s="14"/>
      <c r="B233" s="243"/>
      <c r="C233" s="244"/>
      <c r="D233" s="234" t="s">
        <v>163</v>
      </c>
      <c r="E233" s="245" t="s">
        <v>19</v>
      </c>
      <c r="F233" s="246" t="s">
        <v>219</v>
      </c>
      <c r="G233" s="244"/>
      <c r="H233" s="247">
        <v>10</v>
      </c>
      <c r="I233" s="248"/>
      <c r="J233" s="244"/>
      <c r="K233" s="244"/>
      <c r="L233" s="249"/>
      <c r="M233" s="250"/>
      <c r="N233" s="251"/>
      <c r="O233" s="251"/>
      <c r="P233" s="251"/>
      <c r="Q233" s="251"/>
      <c r="R233" s="251"/>
      <c r="S233" s="251"/>
      <c r="T233" s="252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3" t="s">
        <v>163</v>
      </c>
      <c r="AU233" s="253" t="s">
        <v>81</v>
      </c>
      <c r="AV233" s="14" t="s">
        <v>81</v>
      </c>
      <c r="AW233" s="14" t="s">
        <v>33</v>
      </c>
      <c r="AX233" s="14" t="s">
        <v>79</v>
      </c>
      <c r="AY233" s="253" t="s">
        <v>152</v>
      </c>
    </row>
    <row r="234" s="2" customFormat="1" ht="16.5" customHeight="1">
      <c r="A234" s="40"/>
      <c r="B234" s="41"/>
      <c r="C234" s="214" t="s">
        <v>386</v>
      </c>
      <c r="D234" s="214" t="s">
        <v>154</v>
      </c>
      <c r="E234" s="215" t="s">
        <v>486</v>
      </c>
      <c r="F234" s="216" t="s">
        <v>487</v>
      </c>
      <c r="G234" s="217" t="s">
        <v>481</v>
      </c>
      <c r="H234" s="218">
        <v>10</v>
      </c>
      <c r="I234" s="219"/>
      <c r="J234" s="220">
        <f>ROUND(I234*H234,2)</f>
        <v>0</v>
      </c>
      <c r="K234" s="216" t="s">
        <v>19</v>
      </c>
      <c r="L234" s="46"/>
      <c r="M234" s="221" t="s">
        <v>19</v>
      </c>
      <c r="N234" s="222" t="s">
        <v>43</v>
      </c>
      <c r="O234" s="86"/>
      <c r="P234" s="223">
        <f>O234*H234</f>
        <v>0</v>
      </c>
      <c r="Q234" s="223">
        <v>0</v>
      </c>
      <c r="R234" s="223">
        <f>Q234*H234</f>
        <v>0</v>
      </c>
      <c r="S234" s="223">
        <v>0</v>
      </c>
      <c r="T234" s="224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25" t="s">
        <v>482</v>
      </c>
      <c r="AT234" s="225" t="s">
        <v>154</v>
      </c>
      <c r="AU234" s="225" t="s">
        <v>81</v>
      </c>
      <c r="AY234" s="19" t="s">
        <v>152</v>
      </c>
      <c r="BE234" s="226">
        <f>IF(N234="základní",J234,0)</f>
        <v>0</v>
      </c>
      <c r="BF234" s="226">
        <f>IF(N234="snížená",J234,0)</f>
        <v>0</v>
      </c>
      <c r="BG234" s="226">
        <f>IF(N234="zákl. přenesená",J234,0)</f>
        <v>0</v>
      </c>
      <c r="BH234" s="226">
        <f>IF(N234="sníž. přenesená",J234,0)</f>
        <v>0</v>
      </c>
      <c r="BI234" s="226">
        <f>IF(N234="nulová",J234,0)</f>
        <v>0</v>
      </c>
      <c r="BJ234" s="19" t="s">
        <v>79</v>
      </c>
      <c r="BK234" s="226">
        <f>ROUND(I234*H234,2)</f>
        <v>0</v>
      </c>
      <c r="BL234" s="19" t="s">
        <v>482</v>
      </c>
      <c r="BM234" s="225" t="s">
        <v>1147</v>
      </c>
    </row>
    <row r="235" s="2" customFormat="1" ht="16.5" customHeight="1">
      <c r="A235" s="40"/>
      <c r="B235" s="41"/>
      <c r="C235" s="214" t="s">
        <v>391</v>
      </c>
      <c r="D235" s="214" t="s">
        <v>154</v>
      </c>
      <c r="E235" s="215" t="s">
        <v>490</v>
      </c>
      <c r="F235" s="216" t="s">
        <v>491</v>
      </c>
      <c r="G235" s="217" t="s">
        <v>481</v>
      </c>
      <c r="H235" s="218">
        <v>10</v>
      </c>
      <c r="I235" s="219"/>
      <c r="J235" s="220">
        <f>ROUND(I235*H235,2)</f>
        <v>0</v>
      </c>
      <c r="K235" s="216" t="s">
        <v>19</v>
      </c>
      <c r="L235" s="46"/>
      <c r="M235" s="221" t="s">
        <v>19</v>
      </c>
      <c r="N235" s="222" t="s">
        <v>43</v>
      </c>
      <c r="O235" s="86"/>
      <c r="P235" s="223">
        <f>O235*H235</f>
        <v>0</v>
      </c>
      <c r="Q235" s="223">
        <v>0</v>
      </c>
      <c r="R235" s="223">
        <f>Q235*H235</f>
        <v>0</v>
      </c>
      <c r="S235" s="223">
        <v>0</v>
      </c>
      <c r="T235" s="224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25" t="s">
        <v>482</v>
      </c>
      <c r="AT235" s="225" t="s">
        <v>154</v>
      </c>
      <c r="AU235" s="225" t="s">
        <v>81</v>
      </c>
      <c r="AY235" s="19" t="s">
        <v>152</v>
      </c>
      <c r="BE235" s="226">
        <f>IF(N235="základní",J235,0)</f>
        <v>0</v>
      </c>
      <c r="BF235" s="226">
        <f>IF(N235="snížená",J235,0)</f>
        <v>0</v>
      </c>
      <c r="BG235" s="226">
        <f>IF(N235="zákl. přenesená",J235,0)</f>
        <v>0</v>
      </c>
      <c r="BH235" s="226">
        <f>IF(N235="sníž. přenesená",J235,0)</f>
        <v>0</v>
      </c>
      <c r="BI235" s="226">
        <f>IF(N235="nulová",J235,0)</f>
        <v>0</v>
      </c>
      <c r="BJ235" s="19" t="s">
        <v>79</v>
      </c>
      <c r="BK235" s="226">
        <f>ROUND(I235*H235,2)</f>
        <v>0</v>
      </c>
      <c r="BL235" s="19" t="s">
        <v>482</v>
      </c>
      <c r="BM235" s="225" t="s">
        <v>1148</v>
      </c>
    </row>
    <row r="236" s="13" customFormat="1">
      <c r="A236" s="13"/>
      <c r="B236" s="232"/>
      <c r="C236" s="233"/>
      <c r="D236" s="234" t="s">
        <v>163</v>
      </c>
      <c r="E236" s="235" t="s">
        <v>19</v>
      </c>
      <c r="F236" s="236" t="s">
        <v>493</v>
      </c>
      <c r="G236" s="233"/>
      <c r="H236" s="235" t="s">
        <v>19</v>
      </c>
      <c r="I236" s="237"/>
      <c r="J236" s="233"/>
      <c r="K236" s="233"/>
      <c r="L236" s="238"/>
      <c r="M236" s="239"/>
      <c r="N236" s="240"/>
      <c r="O236" s="240"/>
      <c r="P236" s="240"/>
      <c r="Q236" s="240"/>
      <c r="R236" s="240"/>
      <c r="S236" s="240"/>
      <c r="T236" s="24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2" t="s">
        <v>163</v>
      </c>
      <c r="AU236" s="242" t="s">
        <v>81</v>
      </c>
      <c r="AV236" s="13" t="s">
        <v>79</v>
      </c>
      <c r="AW236" s="13" t="s">
        <v>33</v>
      </c>
      <c r="AX236" s="13" t="s">
        <v>72</v>
      </c>
      <c r="AY236" s="242" t="s">
        <v>152</v>
      </c>
    </row>
    <row r="237" s="14" customFormat="1">
      <c r="A237" s="14"/>
      <c r="B237" s="243"/>
      <c r="C237" s="244"/>
      <c r="D237" s="234" t="s">
        <v>163</v>
      </c>
      <c r="E237" s="245" t="s">
        <v>19</v>
      </c>
      <c r="F237" s="246" t="s">
        <v>219</v>
      </c>
      <c r="G237" s="244"/>
      <c r="H237" s="247">
        <v>10</v>
      </c>
      <c r="I237" s="248"/>
      <c r="J237" s="244"/>
      <c r="K237" s="244"/>
      <c r="L237" s="249"/>
      <c r="M237" s="250"/>
      <c r="N237" s="251"/>
      <c r="O237" s="251"/>
      <c r="P237" s="251"/>
      <c r="Q237" s="251"/>
      <c r="R237" s="251"/>
      <c r="S237" s="251"/>
      <c r="T237" s="25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3" t="s">
        <v>163</v>
      </c>
      <c r="AU237" s="253" t="s">
        <v>81</v>
      </c>
      <c r="AV237" s="14" t="s">
        <v>81</v>
      </c>
      <c r="AW237" s="14" t="s">
        <v>33</v>
      </c>
      <c r="AX237" s="14" t="s">
        <v>79</v>
      </c>
      <c r="AY237" s="253" t="s">
        <v>152</v>
      </c>
    </row>
    <row r="238" s="12" customFormat="1" ht="22.8" customHeight="1">
      <c r="A238" s="12"/>
      <c r="B238" s="198"/>
      <c r="C238" s="199"/>
      <c r="D238" s="200" t="s">
        <v>71</v>
      </c>
      <c r="E238" s="212" t="s">
        <v>494</v>
      </c>
      <c r="F238" s="212" t="s">
        <v>495</v>
      </c>
      <c r="G238" s="199"/>
      <c r="H238" s="199"/>
      <c r="I238" s="202"/>
      <c r="J238" s="213">
        <f>BK238</f>
        <v>0</v>
      </c>
      <c r="K238" s="199"/>
      <c r="L238" s="204"/>
      <c r="M238" s="205"/>
      <c r="N238" s="206"/>
      <c r="O238" s="206"/>
      <c r="P238" s="207">
        <f>SUM(P239:P245)</f>
        <v>0</v>
      </c>
      <c r="Q238" s="206"/>
      <c r="R238" s="207">
        <f>SUM(R239:R245)</f>
        <v>0</v>
      </c>
      <c r="S238" s="206"/>
      <c r="T238" s="208">
        <f>SUM(T239:T245)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09" t="s">
        <v>183</v>
      </c>
      <c r="AT238" s="210" t="s">
        <v>71</v>
      </c>
      <c r="AU238" s="210" t="s">
        <v>79</v>
      </c>
      <c r="AY238" s="209" t="s">
        <v>152</v>
      </c>
      <c r="BK238" s="211">
        <f>SUM(BK239:BK245)</f>
        <v>0</v>
      </c>
    </row>
    <row r="239" s="2" customFormat="1" ht="16.5" customHeight="1">
      <c r="A239" s="40"/>
      <c r="B239" s="41"/>
      <c r="C239" s="214" t="s">
        <v>397</v>
      </c>
      <c r="D239" s="214" t="s">
        <v>154</v>
      </c>
      <c r="E239" s="215" t="s">
        <v>497</v>
      </c>
      <c r="F239" s="216" t="s">
        <v>498</v>
      </c>
      <c r="G239" s="217" t="s">
        <v>400</v>
      </c>
      <c r="H239" s="218">
        <v>1</v>
      </c>
      <c r="I239" s="219"/>
      <c r="J239" s="220">
        <f>ROUND(I239*H239,2)</f>
        <v>0</v>
      </c>
      <c r="K239" s="216" t="s">
        <v>19</v>
      </c>
      <c r="L239" s="46"/>
      <c r="M239" s="221" t="s">
        <v>19</v>
      </c>
      <c r="N239" s="222" t="s">
        <v>43</v>
      </c>
      <c r="O239" s="86"/>
      <c r="P239" s="223">
        <f>O239*H239</f>
        <v>0</v>
      </c>
      <c r="Q239" s="223">
        <v>0</v>
      </c>
      <c r="R239" s="223">
        <f>Q239*H239</f>
        <v>0</v>
      </c>
      <c r="S239" s="223">
        <v>0</v>
      </c>
      <c r="T239" s="224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25" t="s">
        <v>482</v>
      </c>
      <c r="AT239" s="225" t="s">
        <v>154</v>
      </c>
      <c r="AU239" s="225" t="s">
        <v>81</v>
      </c>
      <c r="AY239" s="19" t="s">
        <v>152</v>
      </c>
      <c r="BE239" s="226">
        <f>IF(N239="základní",J239,0)</f>
        <v>0</v>
      </c>
      <c r="BF239" s="226">
        <f>IF(N239="snížená",J239,0)</f>
        <v>0</v>
      </c>
      <c r="BG239" s="226">
        <f>IF(N239="zákl. přenesená",J239,0)</f>
        <v>0</v>
      </c>
      <c r="BH239" s="226">
        <f>IF(N239="sníž. přenesená",J239,0)</f>
        <v>0</v>
      </c>
      <c r="BI239" s="226">
        <f>IF(N239="nulová",J239,0)</f>
        <v>0</v>
      </c>
      <c r="BJ239" s="19" t="s">
        <v>79</v>
      </c>
      <c r="BK239" s="226">
        <f>ROUND(I239*H239,2)</f>
        <v>0</v>
      </c>
      <c r="BL239" s="19" t="s">
        <v>482</v>
      </c>
      <c r="BM239" s="225" t="s">
        <v>1149</v>
      </c>
    </row>
    <row r="240" s="2" customFormat="1" ht="16.5" customHeight="1">
      <c r="A240" s="40"/>
      <c r="B240" s="41"/>
      <c r="C240" s="214" t="s">
        <v>404</v>
      </c>
      <c r="D240" s="214" t="s">
        <v>154</v>
      </c>
      <c r="E240" s="215" t="s">
        <v>501</v>
      </c>
      <c r="F240" s="216" t="s">
        <v>502</v>
      </c>
      <c r="G240" s="217" t="s">
        <v>503</v>
      </c>
      <c r="H240" s="218">
        <v>1</v>
      </c>
      <c r="I240" s="219"/>
      <c r="J240" s="220">
        <f>ROUND(I240*H240,2)</f>
        <v>0</v>
      </c>
      <c r="K240" s="216" t="s">
        <v>19</v>
      </c>
      <c r="L240" s="46"/>
      <c r="M240" s="221" t="s">
        <v>19</v>
      </c>
      <c r="N240" s="222" t="s">
        <v>43</v>
      </c>
      <c r="O240" s="86"/>
      <c r="P240" s="223">
        <f>O240*H240</f>
        <v>0</v>
      </c>
      <c r="Q240" s="223">
        <v>0</v>
      </c>
      <c r="R240" s="223">
        <f>Q240*H240</f>
        <v>0</v>
      </c>
      <c r="S240" s="223">
        <v>0</v>
      </c>
      <c r="T240" s="224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25" t="s">
        <v>482</v>
      </c>
      <c r="AT240" s="225" t="s">
        <v>154</v>
      </c>
      <c r="AU240" s="225" t="s">
        <v>81</v>
      </c>
      <c r="AY240" s="19" t="s">
        <v>152</v>
      </c>
      <c r="BE240" s="226">
        <f>IF(N240="základní",J240,0)</f>
        <v>0</v>
      </c>
      <c r="BF240" s="226">
        <f>IF(N240="snížená",J240,0)</f>
        <v>0</v>
      </c>
      <c r="BG240" s="226">
        <f>IF(N240="zákl. přenesená",J240,0)</f>
        <v>0</v>
      </c>
      <c r="BH240" s="226">
        <f>IF(N240="sníž. přenesená",J240,0)</f>
        <v>0</v>
      </c>
      <c r="BI240" s="226">
        <f>IF(N240="nulová",J240,0)</f>
        <v>0</v>
      </c>
      <c r="BJ240" s="19" t="s">
        <v>79</v>
      </c>
      <c r="BK240" s="226">
        <f>ROUND(I240*H240,2)</f>
        <v>0</v>
      </c>
      <c r="BL240" s="19" t="s">
        <v>482</v>
      </c>
      <c r="BM240" s="225" t="s">
        <v>1150</v>
      </c>
    </row>
    <row r="241" s="14" customFormat="1">
      <c r="A241" s="14"/>
      <c r="B241" s="243"/>
      <c r="C241" s="244"/>
      <c r="D241" s="234" t="s">
        <v>163</v>
      </c>
      <c r="E241" s="245" t="s">
        <v>19</v>
      </c>
      <c r="F241" s="246" t="s">
        <v>79</v>
      </c>
      <c r="G241" s="244"/>
      <c r="H241" s="247">
        <v>1</v>
      </c>
      <c r="I241" s="248"/>
      <c r="J241" s="244"/>
      <c r="K241" s="244"/>
      <c r="L241" s="249"/>
      <c r="M241" s="250"/>
      <c r="N241" s="251"/>
      <c r="O241" s="251"/>
      <c r="P241" s="251"/>
      <c r="Q241" s="251"/>
      <c r="R241" s="251"/>
      <c r="S241" s="251"/>
      <c r="T241" s="252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3" t="s">
        <v>163</v>
      </c>
      <c r="AU241" s="253" t="s">
        <v>81</v>
      </c>
      <c r="AV241" s="14" t="s">
        <v>81</v>
      </c>
      <c r="AW241" s="14" t="s">
        <v>33</v>
      </c>
      <c r="AX241" s="14" t="s">
        <v>79</v>
      </c>
      <c r="AY241" s="253" t="s">
        <v>152</v>
      </c>
    </row>
    <row r="242" s="2" customFormat="1" ht="16.5" customHeight="1">
      <c r="A242" s="40"/>
      <c r="B242" s="41"/>
      <c r="C242" s="214" t="s">
        <v>411</v>
      </c>
      <c r="D242" s="214" t="s">
        <v>154</v>
      </c>
      <c r="E242" s="215" t="s">
        <v>506</v>
      </c>
      <c r="F242" s="216" t="s">
        <v>507</v>
      </c>
      <c r="G242" s="217" t="s">
        <v>503</v>
      </c>
      <c r="H242" s="218">
        <v>1</v>
      </c>
      <c r="I242" s="219"/>
      <c r="J242" s="220">
        <f>ROUND(I242*H242,2)</f>
        <v>0</v>
      </c>
      <c r="K242" s="216" t="s">
        <v>19</v>
      </c>
      <c r="L242" s="46"/>
      <c r="M242" s="221" t="s">
        <v>19</v>
      </c>
      <c r="N242" s="222" t="s">
        <v>43</v>
      </c>
      <c r="O242" s="86"/>
      <c r="P242" s="223">
        <f>O242*H242</f>
        <v>0</v>
      </c>
      <c r="Q242" s="223">
        <v>0</v>
      </c>
      <c r="R242" s="223">
        <f>Q242*H242</f>
        <v>0</v>
      </c>
      <c r="S242" s="223">
        <v>0</v>
      </c>
      <c r="T242" s="224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25" t="s">
        <v>482</v>
      </c>
      <c r="AT242" s="225" t="s">
        <v>154</v>
      </c>
      <c r="AU242" s="225" t="s">
        <v>81</v>
      </c>
      <c r="AY242" s="19" t="s">
        <v>152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9" t="s">
        <v>79</v>
      </c>
      <c r="BK242" s="226">
        <f>ROUND(I242*H242,2)</f>
        <v>0</v>
      </c>
      <c r="BL242" s="19" t="s">
        <v>482</v>
      </c>
      <c r="BM242" s="225" t="s">
        <v>1151</v>
      </c>
    </row>
    <row r="243" s="13" customFormat="1">
      <c r="A243" s="13"/>
      <c r="B243" s="232"/>
      <c r="C243" s="233"/>
      <c r="D243" s="234" t="s">
        <v>163</v>
      </c>
      <c r="E243" s="235" t="s">
        <v>19</v>
      </c>
      <c r="F243" s="236" t="s">
        <v>509</v>
      </c>
      <c r="G243" s="233"/>
      <c r="H243" s="235" t="s">
        <v>19</v>
      </c>
      <c r="I243" s="237"/>
      <c r="J243" s="233"/>
      <c r="K243" s="233"/>
      <c r="L243" s="238"/>
      <c r="M243" s="239"/>
      <c r="N243" s="240"/>
      <c r="O243" s="240"/>
      <c r="P243" s="240"/>
      <c r="Q243" s="240"/>
      <c r="R243" s="240"/>
      <c r="S243" s="240"/>
      <c r="T243" s="24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2" t="s">
        <v>163</v>
      </c>
      <c r="AU243" s="242" t="s">
        <v>81</v>
      </c>
      <c r="AV243" s="13" t="s">
        <v>79</v>
      </c>
      <c r="AW243" s="13" t="s">
        <v>33</v>
      </c>
      <c r="AX243" s="13" t="s">
        <v>72</v>
      </c>
      <c r="AY243" s="242" t="s">
        <v>152</v>
      </c>
    </row>
    <row r="244" s="14" customFormat="1">
      <c r="A244" s="14"/>
      <c r="B244" s="243"/>
      <c r="C244" s="244"/>
      <c r="D244" s="234" t="s">
        <v>163</v>
      </c>
      <c r="E244" s="245" t="s">
        <v>19</v>
      </c>
      <c r="F244" s="246" t="s">
        <v>79</v>
      </c>
      <c r="G244" s="244"/>
      <c r="H244" s="247">
        <v>1</v>
      </c>
      <c r="I244" s="248"/>
      <c r="J244" s="244"/>
      <c r="K244" s="244"/>
      <c r="L244" s="249"/>
      <c r="M244" s="250"/>
      <c r="N244" s="251"/>
      <c r="O244" s="251"/>
      <c r="P244" s="251"/>
      <c r="Q244" s="251"/>
      <c r="R244" s="251"/>
      <c r="S244" s="251"/>
      <c r="T244" s="25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3" t="s">
        <v>163</v>
      </c>
      <c r="AU244" s="253" t="s">
        <v>81</v>
      </c>
      <c r="AV244" s="14" t="s">
        <v>81</v>
      </c>
      <c r="AW244" s="14" t="s">
        <v>33</v>
      </c>
      <c r="AX244" s="14" t="s">
        <v>79</v>
      </c>
      <c r="AY244" s="253" t="s">
        <v>152</v>
      </c>
    </row>
    <row r="245" s="2" customFormat="1" ht="16.5" customHeight="1">
      <c r="A245" s="40"/>
      <c r="B245" s="41"/>
      <c r="C245" s="214" t="s">
        <v>415</v>
      </c>
      <c r="D245" s="214" t="s">
        <v>154</v>
      </c>
      <c r="E245" s="215" t="s">
        <v>511</v>
      </c>
      <c r="F245" s="216" t="s">
        <v>512</v>
      </c>
      <c r="G245" s="217" t="s">
        <v>407</v>
      </c>
      <c r="H245" s="218">
        <v>1</v>
      </c>
      <c r="I245" s="219"/>
      <c r="J245" s="220">
        <f>ROUND(I245*H245,2)</f>
        <v>0</v>
      </c>
      <c r="K245" s="216" t="s">
        <v>19</v>
      </c>
      <c r="L245" s="46"/>
      <c r="M245" s="221" t="s">
        <v>19</v>
      </c>
      <c r="N245" s="222" t="s">
        <v>43</v>
      </c>
      <c r="O245" s="86"/>
      <c r="P245" s="223">
        <f>O245*H245</f>
        <v>0</v>
      </c>
      <c r="Q245" s="223">
        <v>0</v>
      </c>
      <c r="R245" s="223">
        <f>Q245*H245</f>
        <v>0</v>
      </c>
      <c r="S245" s="223">
        <v>0</v>
      </c>
      <c r="T245" s="224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25" t="s">
        <v>482</v>
      </c>
      <c r="AT245" s="225" t="s">
        <v>154</v>
      </c>
      <c r="AU245" s="225" t="s">
        <v>81</v>
      </c>
      <c r="AY245" s="19" t="s">
        <v>152</v>
      </c>
      <c r="BE245" s="226">
        <f>IF(N245="základní",J245,0)</f>
        <v>0</v>
      </c>
      <c r="BF245" s="226">
        <f>IF(N245="snížená",J245,0)</f>
        <v>0</v>
      </c>
      <c r="BG245" s="226">
        <f>IF(N245="zákl. přenesená",J245,0)</f>
        <v>0</v>
      </c>
      <c r="BH245" s="226">
        <f>IF(N245="sníž. přenesená",J245,0)</f>
        <v>0</v>
      </c>
      <c r="BI245" s="226">
        <f>IF(N245="nulová",J245,0)</f>
        <v>0</v>
      </c>
      <c r="BJ245" s="19" t="s">
        <v>79</v>
      </c>
      <c r="BK245" s="226">
        <f>ROUND(I245*H245,2)</f>
        <v>0</v>
      </c>
      <c r="BL245" s="19" t="s">
        <v>482</v>
      </c>
      <c r="BM245" s="225" t="s">
        <v>1152</v>
      </c>
    </row>
    <row r="246" s="12" customFormat="1" ht="22.8" customHeight="1">
      <c r="A246" s="12"/>
      <c r="B246" s="198"/>
      <c r="C246" s="199"/>
      <c r="D246" s="200" t="s">
        <v>71</v>
      </c>
      <c r="E246" s="212" t="s">
        <v>514</v>
      </c>
      <c r="F246" s="212" t="s">
        <v>515</v>
      </c>
      <c r="G246" s="199"/>
      <c r="H246" s="199"/>
      <c r="I246" s="202"/>
      <c r="J246" s="213">
        <f>BK246</f>
        <v>0</v>
      </c>
      <c r="K246" s="199"/>
      <c r="L246" s="204"/>
      <c r="M246" s="205"/>
      <c r="N246" s="206"/>
      <c r="O246" s="206"/>
      <c r="P246" s="207">
        <f>P247</f>
        <v>0</v>
      </c>
      <c r="Q246" s="206"/>
      <c r="R246" s="207">
        <f>R247</f>
        <v>0</v>
      </c>
      <c r="S246" s="206"/>
      <c r="T246" s="208">
        <f>T247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09" t="s">
        <v>183</v>
      </c>
      <c r="AT246" s="210" t="s">
        <v>71</v>
      </c>
      <c r="AU246" s="210" t="s">
        <v>79</v>
      </c>
      <c r="AY246" s="209" t="s">
        <v>152</v>
      </c>
      <c r="BK246" s="211">
        <f>BK247</f>
        <v>0</v>
      </c>
    </row>
    <row r="247" s="2" customFormat="1" ht="16.5" customHeight="1">
      <c r="A247" s="40"/>
      <c r="B247" s="41"/>
      <c r="C247" s="214" t="s">
        <v>419</v>
      </c>
      <c r="D247" s="214" t="s">
        <v>154</v>
      </c>
      <c r="E247" s="215" t="s">
        <v>517</v>
      </c>
      <c r="F247" s="216" t="s">
        <v>518</v>
      </c>
      <c r="G247" s="217" t="s">
        <v>400</v>
      </c>
      <c r="H247" s="218">
        <v>1</v>
      </c>
      <c r="I247" s="219"/>
      <c r="J247" s="220">
        <f>ROUND(I247*H247,2)</f>
        <v>0</v>
      </c>
      <c r="K247" s="216" t="s">
        <v>19</v>
      </c>
      <c r="L247" s="46"/>
      <c r="M247" s="276" t="s">
        <v>19</v>
      </c>
      <c r="N247" s="277" t="s">
        <v>43</v>
      </c>
      <c r="O247" s="278"/>
      <c r="P247" s="279">
        <f>O247*H247</f>
        <v>0</v>
      </c>
      <c r="Q247" s="279">
        <v>0</v>
      </c>
      <c r="R247" s="279">
        <f>Q247*H247</f>
        <v>0</v>
      </c>
      <c r="S247" s="279">
        <v>0</v>
      </c>
      <c r="T247" s="280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25" t="s">
        <v>482</v>
      </c>
      <c r="AT247" s="225" t="s">
        <v>154</v>
      </c>
      <c r="AU247" s="225" t="s">
        <v>81</v>
      </c>
      <c r="AY247" s="19" t="s">
        <v>152</v>
      </c>
      <c r="BE247" s="226">
        <f>IF(N247="základní",J247,0)</f>
        <v>0</v>
      </c>
      <c r="BF247" s="226">
        <f>IF(N247="snížená",J247,0)</f>
        <v>0</v>
      </c>
      <c r="BG247" s="226">
        <f>IF(N247="zákl. přenesená",J247,0)</f>
        <v>0</v>
      </c>
      <c r="BH247" s="226">
        <f>IF(N247="sníž. přenesená",J247,0)</f>
        <v>0</v>
      </c>
      <c r="BI247" s="226">
        <f>IF(N247="nulová",J247,0)</f>
        <v>0</v>
      </c>
      <c r="BJ247" s="19" t="s">
        <v>79</v>
      </c>
      <c r="BK247" s="226">
        <f>ROUND(I247*H247,2)</f>
        <v>0</v>
      </c>
      <c r="BL247" s="19" t="s">
        <v>482</v>
      </c>
      <c r="BM247" s="225" t="s">
        <v>1153</v>
      </c>
    </row>
    <row r="248" s="2" customFormat="1" ht="6.96" customHeight="1">
      <c r="A248" s="40"/>
      <c r="B248" s="61"/>
      <c r="C248" s="62"/>
      <c r="D248" s="62"/>
      <c r="E248" s="62"/>
      <c r="F248" s="62"/>
      <c r="G248" s="62"/>
      <c r="H248" s="62"/>
      <c r="I248" s="62"/>
      <c r="J248" s="62"/>
      <c r="K248" s="62"/>
      <c r="L248" s="46"/>
      <c r="M248" s="40"/>
      <c r="O248" s="40"/>
      <c r="P248" s="40"/>
      <c r="Q248" s="40"/>
      <c r="R248" s="40"/>
      <c r="S248" s="40"/>
      <c r="T248" s="40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</row>
  </sheetData>
  <sheetProtection sheet="1" autoFilter="0" formatColumns="0" formatRows="0" objects="1" scenarios="1" spinCount="100000" saltValue="kHjQGYIcHEuAfjgtUzBu7Vc6/lVn1CbLZ4ZGsRWRG2R3eKPP6pWSksatao77AqhsGJA7sIt8EKQKF5tPdvfhAQ==" hashValue="WJotLxCFoNWUbfk0CQPiYoOqHNRZ1PhAJgVQvM0xr8GDZ0WDEd5SZrVT7xi5GyPP0MIZbUaFzLZUzfwOWXwXwg==" algorithmName="SHA-512" password="CC35"/>
  <autoFilter ref="C94:K24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hyperlinks>
    <hyperlink ref="F99" r:id="rId1" display="https://podminky.urs.cz/item/CS_URS_2025_02/113107331"/>
    <hyperlink ref="F103" r:id="rId2" display="https://podminky.urs.cz/item/CS_URS_2025_02/113107143"/>
    <hyperlink ref="F107" r:id="rId3" display="https://podminky.urs.cz/item/CS_URS_2025_02/113107323"/>
    <hyperlink ref="F111" r:id="rId4" display="https://podminky.urs.cz/item/CS_URS_2025_02/113202111"/>
    <hyperlink ref="F114" r:id="rId5" display="https://podminky.urs.cz/item/CS_URS_2025_02/121112003"/>
    <hyperlink ref="F117" r:id="rId6" display="https://podminky.urs.cz/item/CS_URS_2025_02/122251102"/>
    <hyperlink ref="F124" r:id="rId7" display="https://podminky.urs.cz/item/CS_URS_2025_02/162751117"/>
    <hyperlink ref="F129" r:id="rId8" display="https://podminky.urs.cz/item/CS_URS_2025_02/162751119"/>
    <hyperlink ref="F132" r:id="rId9" display="https://podminky.urs.cz/item/CS_URS_2025_02/167151101"/>
    <hyperlink ref="F134" r:id="rId10" display="https://podminky.urs.cz/item/CS_URS_2025_02/171151112"/>
    <hyperlink ref="F140" r:id="rId11" display="https://podminky.urs.cz/item/CS_URS_2025_02/171201231"/>
    <hyperlink ref="F143" r:id="rId12" display="https://podminky.urs.cz/item/CS_URS_2025_02/171251201"/>
    <hyperlink ref="F146" r:id="rId13" display="https://podminky.urs.cz/item/CS_URS_2025_02/181411131"/>
    <hyperlink ref="F151" r:id="rId14" display="https://podminky.urs.cz/item/CS_URS_2025_02/181951112"/>
    <hyperlink ref="F155" r:id="rId15" display="https://podminky.urs.cz/item/CS_URS_2025_02/182303111"/>
    <hyperlink ref="F162" r:id="rId16" display="https://podminky.urs.cz/item/CS_URS_2025_02/564851011"/>
    <hyperlink ref="F166" r:id="rId17" display="https://podminky.urs.cz/item/CS_URS_2025_02/564861011"/>
    <hyperlink ref="F170" r:id="rId18" display="https://podminky.urs.cz/item/CS_URS_2025_02/565155001"/>
    <hyperlink ref="F174" r:id="rId19" display="https://podminky.urs.cz/item/CS_URS_2025_02/573111112"/>
    <hyperlink ref="F179" r:id="rId20" display="https://podminky.urs.cz/item/CS_URS_2025_02/573211108"/>
    <hyperlink ref="F186" r:id="rId21" display="https://podminky.urs.cz/item/CS_URS_2025_02/577134031"/>
    <hyperlink ref="F194" r:id="rId22" display="https://podminky.urs.cz/item/CS_URS_2025_02/916131213"/>
    <hyperlink ref="F200" r:id="rId23" display="https://podminky.urs.cz/item/CS_URS_2025_02/919122122"/>
    <hyperlink ref="F202" r:id="rId24" display="https://podminky.urs.cz/item/CS_URS_2025_02/919726122"/>
    <hyperlink ref="F206" r:id="rId25" display="https://podminky.urs.cz/item/CS_URS_2025_02/919735113"/>
    <hyperlink ref="F210" r:id="rId26" display="https://podminky.urs.cz/item/CS_URS_2025_02/997221571"/>
    <hyperlink ref="F212" r:id="rId27" display="https://podminky.urs.cz/item/CS_URS_2025_02/997221579"/>
    <hyperlink ref="F215" r:id="rId28" display="https://podminky.urs.cz/item/CS_URS_2025_02/997221612"/>
    <hyperlink ref="F217" r:id="rId29" display="https://podminky.urs.cz/item/CS_URS_2025_02/997221861"/>
    <hyperlink ref="F222" r:id="rId30" display="https://podminky.urs.cz/item/CS_URS_2025_02/997221873"/>
    <hyperlink ref="F224" r:id="rId31" display="https://podminky.urs.cz/item/CS_URS_2025_02/997221875"/>
    <hyperlink ref="F228" r:id="rId32" display="https://podminky.urs.cz/item/CS_URS_2025_02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3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116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117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Polopodzemní kontejnery Kamenná - V. etapa</v>
      </c>
      <c r="F7" s="144"/>
      <c r="G7" s="144"/>
      <c r="H7" s="144"/>
      <c r="L7" s="22"/>
    </row>
    <row r="8" s="1" customFormat="1" ht="12" customHeight="1">
      <c r="B8" s="22"/>
      <c r="D8" s="144" t="s">
        <v>118</v>
      </c>
      <c r="L8" s="22"/>
    </row>
    <row r="9" s="2" customFormat="1" ht="16.5" customHeight="1">
      <c r="A9" s="40"/>
      <c r="B9" s="46"/>
      <c r="C9" s="40"/>
      <c r="D9" s="40"/>
      <c r="E9" s="145" t="s">
        <v>1068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120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1154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20. 10. 2025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36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38</v>
      </c>
      <c r="E32" s="40"/>
      <c r="F32" s="40"/>
      <c r="G32" s="40"/>
      <c r="H32" s="40"/>
      <c r="I32" s="40"/>
      <c r="J32" s="155">
        <f>ROUND(J95,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40</v>
      </c>
      <c r="G34" s="40"/>
      <c r="H34" s="40"/>
      <c r="I34" s="156" t="s">
        <v>39</v>
      </c>
      <c r="J34" s="156" t="s">
        <v>41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42</v>
      </c>
      <c r="E35" s="144" t="s">
        <v>43</v>
      </c>
      <c r="F35" s="158">
        <f>ROUND((SUM(BE95:BE243)),  2)</f>
        <v>0</v>
      </c>
      <c r="G35" s="40"/>
      <c r="H35" s="40"/>
      <c r="I35" s="159">
        <v>0.20999999999999999</v>
      </c>
      <c r="J35" s="158">
        <f>ROUND(((SUM(BE95:BE243))*I35),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44</v>
      </c>
      <c r="F36" s="158">
        <f>ROUND((SUM(BF95:BF243)),  2)</f>
        <v>0</v>
      </c>
      <c r="G36" s="40"/>
      <c r="H36" s="40"/>
      <c r="I36" s="159">
        <v>0.12</v>
      </c>
      <c r="J36" s="158">
        <f>ROUND(((SUM(BF95:BF243))*I36),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45</v>
      </c>
      <c r="F37" s="158">
        <f>ROUND((SUM(BG95:BG243)),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46</v>
      </c>
      <c r="F38" s="158">
        <f>ROUND((SUM(BH95:BH243)),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47</v>
      </c>
      <c r="F39" s="158">
        <f>ROUND((SUM(BI95:BI243)),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122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Polopodzemní kontejnery Kamenná - V. etapa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118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1068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120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2.B - Parkování B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Chomutov</v>
      </c>
      <c r="G56" s="42"/>
      <c r="H56" s="42"/>
      <c r="I56" s="34" t="s">
        <v>23</v>
      </c>
      <c r="J56" s="74" t="str">
        <f>IF(J14="","",J14)</f>
        <v>20. 10. 2025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Statutární město Chomutov</v>
      </c>
      <c r="G58" s="42"/>
      <c r="H58" s="42"/>
      <c r="I58" s="34" t="s">
        <v>31</v>
      </c>
      <c r="J58" s="38" t="str">
        <f>E23</f>
        <v>KAP Atelier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NOKU s.r.o.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123</v>
      </c>
      <c r="D61" s="173"/>
      <c r="E61" s="173"/>
      <c r="F61" s="173"/>
      <c r="G61" s="173"/>
      <c r="H61" s="173"/>
      <c r="I61" s="173"/>
      <c r="J61" s="174" t="s">
        <v>124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70</v>
      </c>
      <c r="D63" s="42"/>
      <c r="E63" s="42"/>
      <c r="F63" s="42"/>
      <c r="G63" s="42"/>
      <c r="H63" s="42"/>
      <c r="I63" s="42"/>
      <c r="J63" s="104">
        <f>J95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125</v>
      </c>
    </row>
    <row r="64" s="9" customFormat="1" ht="24.96" customHeight="1">
      <c r="A64" s="9"/>
      <c r="B64" s="176"/>
      <c r="C64" s="177"/>
      <c r="D64" s="178" t="s">
        <v>126</v>
      </c>
      <c r="E64" s="179"/>
      <c r="F64" s="179"/>
      <c r="G64" s="179"/>
      <c r="H64" s="179"/>
      <c r="I64" s="179"/>
      <c r="J64" s="180">
        <f>J96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127</v>
      </c>
      <c r="E65" s="184"/>
      <c r="F65" s="184"/>
      <c r="G65" s="184"/>
      <c r="H65" s="184"/>
      <c r="I65" s="184"/>
      <c r="J65" s="185">
        <f>J97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129</v>
      </c>
      <c r="E66" s="184"/>
      <c r="F66" s="184"/>
      <c r="G66" s="184"/>
      <c r="H66" s="184"/>
      <c r="I66" s="184"/>
      <c r="J66" s="185">
        <f>J154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130</v>
      </c>
      <c r="E67" s="184"/>
      <c r="F67" s="184"/>
      <c r="G67" s="184"/>
      <c r="H67" s="184"/>
      <c r="I67" s="184"/>
      <c r="J67" s="185">
        <f>J188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131</v>
      </c>
      <c r="E68" s="184"/>
      <c r="F68" s="184"/>
      <c r="G68" s="184"/>
      <c r="H68" s="184"/>
      <c r="I68" s="184"/>
      <c r="J68" s="185">
        <f>J204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132</v>
      </c>
      <c r="E69" s="184"/>
      <c r="F69" s="184"/>
      <c r="G69" s="184"/>
      <c r="H69" s="184"/>
      <c r="I69" s="184"/>
      <c r="J69" s="185">
        <f>J222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6"/>
      <c r="C70" s="177"/>
      <c r="D70" s="178" t="s">
        <v>133</v>
      </c>
      <c r="E70" s="179"/>
      <c r="F70" s="179"/>
      <c r="G70" s="179"/>
      <c r="H70" s="179"/>
      <c r="I70" s="179"/>
      <c r="J70" s="180">
        <f>J225</f>
        <v>0</v>
      </c>
      <c r="K70" s="177"/>
      <c r="L70" s="18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2"/>
      <c r="C71" s="127"/>
      <c r="D71" s="183" t="s">
        <v>134</v>
      </c>
      <c r="E71" s="184"/>
      <c r="F71" s="184"/>
      <c r="G71" s="184"/>
      <c r="H71" s="184"/>
      <c r="I71" s="184"/>
      <c r="J71" s="185">
        <f>J226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7"/>
      <c r="D72" s="183" t="s">
        <v>135</v>
      </c>
      <c r="E72" s="184"/>
      <c r="F72" s="184"/>
      <c r="G72" s="184"/>
      <c r="H72" s="184"/>
      <c r="I72" s="184"/>
      <c r="J72" s="185">
        <f>J234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7"/>
      <c r="D73" s="183" t="s">
        <v>136</v>
      </c>
      <c r="E73" s="184"/>
      <c r="F73" s="184"/>
      <c r="G73" s="184"/>
      <c r="H73" s="184"/>
      <c r="I73" s="184"/>
      <c r="J73" s="185">
        <f>J242</f>
        <v>0</v>
      </c>
      <c r="K73" s="127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9" s="2" customFormat="1" ht="6.96" customHeight="1">
      <c r="A79" s="40"/>
      <c r="B79" s="63"/>
      <c r="C79" s="64"/>
      <c r="D79" s="64"/>
      <c r="E79" s="64"/>
      <c r="F79" s="64"/>
      <c r="G79" s="64"/>
      <c r="H79" s="64"/>
      <c r="I79" s="64"/>
      <c r="J79" s="64"/>
      <c r="K79" s="64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4.96" customHeight="1">
      <c r="A80" s="40"/>
      <c r="B80" s="41"/>
      <c r="C80" s="25" t="s">
        <v>137</v>
      </c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16</v>
      </c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171" t="str">
        <f>E7</f>
        <v>Polopodzemní kontejnery Kamenná - V. etapa</v>
      </c>
      <c r="F83" s="34"/>
      <c r="G83" s="34"/>
      <c r="H83" s="34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" customFormat="1" ht="12" customHeight="1">
      <c r="B84" s="23"/>
      <c r="C84" s="34" t="s">
        <v>118</v>
      </c>
      <c r="D84" s="24"/>
      <c r="E84" s="24"/>
      <c r="F84" s="24"/>
      <c r="G84" s="24"/>
      <c r="H84" s="24"/>
      <c r="I84" s="24"/>
      <c r="J84" s="24"/>
      <c r="K84" s="24"/>
      <c r="L84" s="22"/>
    </row>
    <row r="85" s="2" customFormat="1" ht="16.5" customHeight="1">
      <c r="A85" s="40"/>
      <c r="B85" s="41"/>
      <c r="C85" s="42"/>
      <c r="D85" s="42"/>
      <c r="E85" s="171" t="s">
        <v>1068</v>
      </c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120</v>
      </c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1" t="str">
        <f>E11</f>
        <v>SO 2.B - Parkování B</v>
      </c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21</v>
      </c>
      <c r="D89" s="42"/>
      <c r="E89" s="42"/>
      <c r="F89" s="29" t="str">
        <f>F14</f>
        <v>Chomutov</v>
      </c>
      <c r="G89" s="42"/>
      <c r="H89" s="42"/>
      <c r="I89" s="34" t="s">
        <v>23</v>
      </c>
      <c r="J89" s="74" t="str">
        <f>IF(J14="","",J14)</f>
        <v>20. 10. 2025</v>
      </c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4" t="s">
        <v>25</v>
      </c>
      <c r="D91" s="42"/>
      <c r="E91" s="42"/>
      <c r="F91" s="29" t="str">
        <f>E17</f>
        <v>Statutární město Chomutov</v>
      </c>
      <c r="G91" s="42"/>
      <c r="H91" s="42"/>
      <c r="I91" s="34" t="s">
        <v>31</v>
      </c>
      <c r="J91" s="38" t="str">
        <f>E23</f>
        <v>KAP Atelier s.r.o.</v>
      </c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4" t="s">
        <v>29</v>
      </c>
      <c r="D92" s="42"/>
      <c r="E92" s="42"/>
      <c r="F92" s="29" t="str">
        <f>IF(E20="","",E20)</f>
        <v>Vyplň údaj</v>
      </c>
      <c r="G92" s="42"/>
      <c r="H92" s="42"/>
      <c r="I92" s="34" t="s">
        <v>34</v>
      </c>
      <c r="J92" s="38" t="str">
        <f>E26</f>
        <v>NOKU s.r.o.</v>
      </c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11" customFormat="1" ht="29.28" customHeight="1">
      <c r="A94" s="187"/>
      <c r="B94" s="188"/>
      <c r="C94" s="189" t="s">
        <v>138</v>
      </c>
      <c r="D94" s="190" t="s">
        <v>57</v>
      </c>
      <c r="E94" s="190" t="s">
        <v>53</v>
      </c>
      <c r="F94" s="190" t="s">
        <v>54</v>
      </c>
      <c r="G94" s="190" t="s">
        <v>139</v>
      </c>
      <c r="H94" s="190" t="s">
        <v>140</v>
      </c>
      <c r="I94" s="190" t="s">
        <v>141</v>
      </c>
      <c r="J94" s="190" t="s">
        <v>124</v>
      </c>
      <c r="K94" s="191" t="s">
        <v>142</v>
      </c>
      <c r="L94" s="192"/>
      <c r="M94" s="94" t="s">
        <v>19</v>
      </c>
      <c r="N94" s="95" t="s">
        <v>42</v>
      </c>
      <c r="O94" s="95" t="s">
        <v>143</v>
      </c>
      <c r="P94" s="95" t="s">
        <v>144</v>
      </c>
      <c r="Q94" s="95" t="s">
        <v>145</v>
      </c>
      <c r="R94" s="95" t="s">
        <v>146</v>
      </c>
      <c r="S94" s="95" t="s">
        <v>147</v>
      </c>
      <c r="T94" s="96" t="s">
        <v>148</v>
      </c>
      <c r="U94" s="187"/>
      <c r="V94" s="187"/>
      <c r="W94" s="187"/>
      <c r="X94" s="187"/>
      <c r="Y94" s="187"/>
      <c r="Z94" s="187"/>
      <c r="AA94" s="187"/>
      <c r="AB94" s="187"/>
      <c r="AC94" s="187"/>
      <c r="AD94" s="187"/>
      <c r="AE94" s="187"/>
    </row>
    <row r="95" s="2" customFormat="1" ht="22.8" customHeight="1">
      <c r="A95" s="40"/>
      <c r="B95" s="41"/>
      <c r="C95" s="101" t="s">
        <v>149</v>
      </c>
      <c r="D95" s="42"/>
      <c r="E95" s="42"/>
      <c r="F95" s="42"/>
      <c r="G95" s="42"/>
      <c r="H95" s="42"/>
      <c r="I95" s="42"/>
      <c r="J95" s="193">
        <f>BK95</f>
        <v>0</v>
      </c>
      <c r="K95" s="42"/>
      <c r="L95" s="46"/>
      <c r="M95" s="97"/>
      <c r="N95" s="194"/>
      <c r="O95" s="98"/>
      <c r="P95" s="195">
        <f>P96+P225</f>
        <v>0</v>
      </c>
      <c r="Q95" s="98"/>
      <c r="R95" s="195">
        <f>R96+R225</f>
        <v>54.289605000000009</v>
      </c>
      <c r="S95" s="98"/>
      <c r="T95" s="196">
        <f>T96+T225</f>
        <v>48.056550000000001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71</v>
      </c>
      <c r="AU95" s="19" t="s">
        <v>125</v>
      </c>
      <c r="BK95" s="197">
        <f>BK96+BK225</f>
        <v>0</v>
      </c>
    </row>
    <row r="96" s="12" customFormat="1" ht="25.92" customHeight="1">
      <c r="A96" s="12"/>
      <c r="B96" s="198"/>
      <c r="C96" s="199"/>
      <c r="D96" s="200" t="s">
        <v>71</v>
      </c>
      <c r="E96" s="201" t="s">
        <v>150</v>
      </c>
      <c r="F96" s="201" t="s">
        <v>151</v>
      </c>
      <c r="G96" s="199"/>
      <c r="H96" s="199"/>
      <c r="I96" s="202"/>
      <c r="J96" s="203">
        <f>BK96</f>
        <v>0</v>
      </c>
      <c r="K96" s="199"/>
      <c r="L96" s="204"/>
      <c r="M96" s="205"/>
      <c r="N96" s="206"/>
      <c r="O96" s="206"/>
      <c r="P96" s="207">
        <f>P97+P154+P188+P204+P222</f>
        <v>0</v>
      </c>
      <c r="Q96" s="206"/>
      <c r="R96" s="207">
        <f>R97+R154+R188+R204+R222</f>
        <v>54.289605000000009</v>
      </c>
      <c r="S96" s="206"/>
      <c r="T96" s="208">
        <f>T97+T154+T188+T204+T222</f>
        <v>48.056550000000001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9" t="s">
        <v>79</v>
      </c>
      <c r="AT96" s="210" t="s">
        <v>71</v>
      </c>
      <c r="AU96" s="210" t="s">
        <v>72</v>
      </c>
      <c r="AY96" s="209" t="s">
        <v>152</v>
      </c>
      <c r="BK96" s="211">
        <f>BK97+BK154+BK188+BK204+BK222</f>
        <v>0</v>
      </c>
    </row>
    <row r="97" s="12" customFormat="1" ht="22.8" customHeight="1">
      <c r="A97" s="12"/>
      <c r="B97" s="198"/>
      <c r="C97" s="199"/>
      <c r="D97" s="200" t="s">
        <v>71</v>
      </c>
      <c r="E97" s="212" t="s">
        <v>79</v>
      </c>
      <c r="F97" s="212" t="s">
        <v>153</v>
      </c>
      <c r="G97" s="199"/>
      <c r="H97" s="199"/>
      <c r="I97" s="202"/>
      <c r="J97" s="213">
        <f>BK97</f>
        <v>0</v>
      </c>
      <c r="K97" s="199"/>
      <c r="L97" s="204"/>
      <c r="M97" s="205"/>
      <c r="N97" s="206"/>
      <c r="O97" s="206"/>
      <c r="P97" s="207">
        <f>SUM(P98:P153)</f>
        <v>0</v>
      </c>
      <c r="Q97" s="206"/>
      <c r="R97" s="207">
        <f>SUM(R98:R153)</f>
        <v>51.700100000000006</v>
      </c>
      <c r="S97" s="206"/>
      <c r="T97" s="208">
        <f>SUM(T98:T153)</f>
        <v>48.056550000000001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9" t="s">
        <v>79</v>
      </c>
      <c r="AT97" s="210" t="s">
        <v>71</v>
      </c>
      <c r="AU97" s="210" t="s">
        <v>79</v>
      </c>
      <c r="AY97" s="209" t="s">
        <v>152</v>
      </c>
      <c r="BK97" s="211">
        <f>SUM(BK98:BK153)</f>
        <v>0</v>
      </c>
    </row>
    <row r="98" s="2" customFormat="1" ht="33" customHeight="1">
      <c r="A98" s="40"/>
      <c r="B98" s="41"/>
      <c r="C98" s="214" t="s">
        <v>79</v>
      </c>
      <c r="D98" s="214" t="s">
        <v>154</v>
      </c>
      <c r="E98" s="215" t="s">
        <v>1070</v>
      </c>
      <c r="F98" s="216" t="s">
        <v>1071</v>
      </c>
      <c r="G98" s="217" t="s">
        <v>157</v>
      </c>
      <c r="H98" s="218">
        <v>50.490000000000002</v>
      </c>
      <c r="I98" s="219"/>
      <c r="J98" s="220">
        <f>ROUND(I98*H98,2)</f>
        <v>0</v>
      </c>
      <c r="K98" s="216" t="s">
        <v>158</v>
      </c>
      <c r="L98" s="46"/>
      <c r="M98" s="221" t="s">
        <v>19</v>
      </c>
      <c r="N98" s="222" t="s">
        <v>43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0.32500000000000001</v>
      </c>
      <c r="T98" s="224">
        <f>S98*H98</f>
        <v>16.40925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159</v>
      </c>
      <c r="AT98" s="225" t="s">
        <v>154</v>
      </c>
      <c r="AU98" s="225" t="s">
        <v>81</v>
      </c>
      <c r="AY98" s="19" t="s">
        <v>152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79</v>
      </c>
      <c r="BK98" s="226">
        <f>ROUND(I98*H98,2)</f>
        <v>0</v>
      </c>
      <c r="BL98" s="19" t="s">
        <v>159</v>
      </c>
      <c r="BM98" s="225" t="s">
        <v>1072</v>
      </c>
    </row>
    <row r="99" s="2" customFormat="1">
      <c r="A99" s="40"/>
      <c r="B99" s="41"/>
      <c r="C99" s="42"/>
      <c r="D99" s="227" t="s">
        <v>161</v>
      </c>
      <c r="E99" s="42"/>
      <c r="F99" s="228" t="s">
        <v>1073</v>
      </c>
      <c r="G99" s="42"/>
      <c r="H99" s="42"/>
      <c r="I99" s="229"/>
      <c r="J99" s="42"/>
      <c r="K99" s="42"/>
      <c r="L99" s="46"/>
      <c r="M99" s="230"/>
      <c r="N99" s="231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161</v>
      </c>
      <c r="AU99" s="19" t="s">
        <v>81</v>
      </c>
    </row>
    <row r="100" s="13" customFormat="1">
      <c r="A100" s="13"/>
      <c r="B100" s="232"/>
      <c r="C100" s="233"/>
      <c r="D100" s="234" t="s">
        <v>163</v>
      </c>
      <c r="E100" s="235" t="s">
        <v>19</v>
      </c>
      <c r="F100" s="236" t="s">
        <v>1074</v>
      </c>
      <c r="G100" s="233"/>
      <c r="H100" s="235" t="s">
        <v>19</v>
      </c>
      <c r="I100" s="237"/>
      <c r="J100" s="233"/>
      <c r="K100" s="233"/>
      <c r="L100" s="238"/>
      <c r="M100" s="239"/>
      <c r="N100" s="240"/>
      <c r="O100" s="240"/>
      <c r="P100" s="240"/>
      <c r="Q100" s="240"/>
      <c r="R100" s="240"/>
      <c r="S100" s="240"/>
      <c r="T100" s="24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2" t="s">
        <v>163</v>
      </c>
      <c r="AU100" s="242" t="s">
        <v>81</v>
      </c>
      <c r="AV100" s="13" t="s">
        <v>79</v>
      </c>
      <c r="AW100" s="13" t="s">
        <v>33</v>
      </c>
      <c r="AX100" s="13" t="s">
        <v>72</v>
      </c>
      <c r="AY100" s="242" t="s">
        <v>152</v>
      </c>
    </row>
    <row r="101" s="14" customFormat="1">
      <c r="A101" s="14"/>
      <c r="B101" s="243"/>
      <c r="C101" s="244"/>
      <c r="D101" s="234" t="s">
        <v>163</v>
      </c>
      <c r="E101" s="245" t="s">
        <v>19</v>
      </c>
      <c r="F101" s="246" t="s">
        <v>1155</v>
      </c>
      <c r="G101" s="244"/>
      <c r="H101" s="247">
        <v>50.490000000000002</v>
      </c>
      <c r="I101" s="248"/>
      <c r="J101" s="244"/>
      <c r="K101" s="244"/>
      <c r="L101" s="249"/>
      <c r="M101" s="250"/>
      <c r="N101" s="251"/>
      <c r="O101" s="251"/>
      <c r="P101" s="251"/>
      <c r="Q101" s="251"/>
      <c r="R101" s="251"/>
      <c r="S101" s="251"/>
      <c r="T101" s="252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3" t="s">
        <v>163</v>
      </c>
      <c r="AU101" s="253" t="s">
        <v>81</v>
      </c>
      <c r="AV101" s="14" t="s">
        <v>81</v>
      </c>
      <c r="AW101" s="14" t="s">
        <v>33</v>
      </c>
      <c r="AX101" s="14" t="s">
        <v>79</v>
      </c>
      <c r="AY101" s="253" t="s">
        <v>152</v>
      </c>
    </row>
    <row r="102" s="2" customFormat="1" ht="24.15" customHeight="1">
      <c r="A102" s="40"/>
      <c r="B102" s="41"/>
      <c r="C102" s="214" t="s">
        <v>81</v>
      </c>
      <c r="D102" s="214" t="s">
        <v>154</v>
      </c>
      <c r="E102" s="215" t="s">
        <v>171</v>
      </c>
      <c r="F102" s="216" t="s">
        <v>172</v>
      </c>
      <c r="G102" s="217" t="s">
        <v>157</v>
      </c>
      <c r="H102" s="218">
        <v>10.449999999999999</v>
      </c>
      <c r="I102" s="219"/>
      <c r="J102" s="220">
        <f>ROUND(I102*H102,2)</f>
        <v>0</v>
      </c>
      <c r="K102" s="216" t="s">
        <v>158</v>
      </c>
      <c r="L102" s="46"/>
      <c r="M102" s="221" t="s">
        <v>19</v>
      </c>
      <c r="N102" s="222" t="s">
        <v>43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0.316</v>
      </c>
      <c r="T102" s="224">
        <f>S102*H102</f>
        <v>3.3022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159</v>
      </c>
      <c r="AT102" s="225" t="s">
        <v>154</v>
      </c>
      <c r="AU102" s="225" t="s">
        <v>81</v>
      </c>
      <c r="AY102" s="19" t="s">
        <v>152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79</v>
      </c>
      <c r="BK102" s="226">
        <f>ROUND(I102*H102,2)</f>
        <v>0</v>
      </c>
      <c r="BL102" s="19" t="s">
        <v>159</v>
      </c>
      <c r="BM102" s="225" t="s">
        <v>1076</v>
      </c>
    </row>
    <row r="103" s="2" customFormat="1">
      <c r="A103" s="40"/>
      <c r="B103" s="41"/>
      <c r="C103" s="42"/>
      <c r="D103" s="227" t="s">
        <v>161</v>
      </c>
      <c r="E103" s="42"/>
      <c r="F103" s="228" t="s">
        <v>174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161</v>
      </c>
      <c r="AU103" s="19" t="s">
        <v>81</v>
      </c>
    </row>
    <row r="104" s="13" customFormat="1">
      <c r="A104" s="13"/>
      <c r="B104" s="232"/>
      <c r="C104" s="233"/>
      <c r="D104" s="234" t="s">
        <v>163</v>
      </c>
      <c r="E104" s="235" t="s">
        <v>19</v>
      </c>
      <c r="F104" s="236" t="s">
        <v>175</v>
      </c>
      <c r="G104" s="233"/>
      <c r="H104" s="235" t="s">
        <v>19</v>
      </c>
      <c r="I104" s="237"/>
      <c r="J104" s="233"/>
      <c r="K104" s="233"/>
      <c r="L104" s="238"/>
      <c r="M104" s="239"/>
      <c r="N104" s="240"/>
      <c r="O104" s="240"/>
      <c r="P104" s="240"/>
      <c r="Q104" s="240"/>
      <c r="R104" s="240"/>
      <c r="S104" s="240"/>
      <c r="T104" s="24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2" t="s">
        <v>163</v>
      </c>
      <c r="AU104" s="242" t="s">
        <v>81</v>
      </c>
      <c r="AV104" s="13" t="s">
        <v>79</v>
      </c>
      <c r="AW104" s="13" t="s">
        <v>33</v>
      </c>
      <c r="AX104" s="13" t="s">
        <v>72</v>
      </c>
      <c r="AY104" s="242" t="s">
        <v>152</v>
      </c>
    </row>
    <row r="105" s="14" customFormat="1">
      <c r="A105" s="14"/>
      <c r="B105" s="243"/>
      <c r="C105" s="244"/>
      <c r="D105" s="234" t="s">
        <v>163</v>
      </c>
      <c r="E105" s="245" t="s">
        <v>19</v>
      </c>
      <c r="F105" s="246" t="s">
        <v>1156</v>
      </c>
      <c r="G105" s="244"/>
      <c r="H105" s="247">
        <v>10.449999999999999</v>
      </c>
      <c r="I105" s="248"/>
      <c r="J105" s="244"/>
      <c r="K105" s="244"/>
      <c r="L105" s="249"/>
      <c r="M105" s="250"/>
      <c r="N105" s="251"/>
      <c r="O105" s="251"/>
      <c r="P105" s="251"/>
      <c r="Q105" s="251"/>
      <c r="R105" s="251"/>
      <c r="S105" s="251"/>
      <c r="T105" s="252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3" t="s">
        <v>163</v>
      </c>
      <c r="AU105" s="253" t="s">
        <v>81</v>
      </c>
      <c r="AV105" s="14" t="s">
        <v>81</v>
      </c>
      <c r="AW105" s="14" t="s">
        <v>33</v>
      </c>
      <c r="AX105" s="14" t="s">
        <v>79</v>
      </c>
      <c r="AY105" s="253" t="s">
        <v>152</v>
      </c>
    </row>
    <row r="106" s="2" customFormat="1" ht="37.8" customHeight="1">
      <c r="A106" s="40"/>
      <c r="B106" s="41"/>
      <c r="C106" s="214" t="s">
        <v>170</v>
      </c>
      <c r="D106" s="214" t="s">
        <v>154</v>
      </c>
      <c r="E106" s="215" t="s">
        <v>1078</v>
      </c>
      <c r="F106" s="216" t="s">
        <v>1079</v>
      </c>
      <c r="G106" s="217" t="s">
        <v>157</v>
      </c>
      <c r="H106" s="218">
        <v>50.490000000000002</v>
      </c>
      <c r="I106" s="219"/>
      <c r="J106" s="220">
        <f>ROUND(I106*H106,2)</f>
        <v>0</v>
      </c>
      <c r="K106" s="216" t="s">
        <v>158</v>
      </c>
      <c r="L106" s="46"/>
      <c r="M106" s="221" t="s">
        <v>19</v>
      </c>
      <c r="N106" s="222" t="s">
        <v>43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0.44</v>
      </c>
      <c r="T106" s="224">
        <f>S106*H106</f>
        <v>22.215600000000002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159</v>
      </c>
      <c r="AT106" s="225" t="s">
        <v>154</v>
      </c>
      <c r="AU106" s="225" t="s">
        <v>81</v>
      </c>
      <c r="AY106" s="19" t="s">
        <v>152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79</v>
      </c>
      <c r="BK106" s="226">
        <f>ROUND(I106*H106,2)</f>
        <v>0</v>
      </c>
      <c r="BL106" s="19" t="s">
        <v>159</v>
      </c>
      <c r="BM106" s="225" t="s">
        <v>1080</v>
      </c>
    </row>
    <row r="107" s="2" customFormat="1">
      <c r="A107" s="40"/>
      <c r="B107" s="41"/>
      <c r="C107" s="42"/>
      <c r="D107" s="227" t="s">
        <v>161</v>
      </c>
      <c r="E107" s="42"/>
      <c r="F107" s="228" t="s">
        <v>1081</v>
      </c>
      <c r="G107" s="42"/>
      <c r="H107" s="42"/>
      <c r="I107" s="229"/>
      <c r="J107" s="42"/>
      <c r="K107" s="42"/>
      <c r="L107" s="46"/>
      <c r="M107" s="230"/>
      <c r="N107" s="231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161</v>
      </c>
      <c r="AU107" s="19" t="s">
        <v>81</v>
      </c>
    </row>
    <row r="108" s="13" customFormat="1">
      <c r="A108" s="13"/>
      <c r="B108" s="232"/>
      <c r="C108" s="233"/>
      <c r="D108" s="234" t="s">
        <v>163</v>
      </c>
      <c r="E108" s="235" t="s">
        <v>19</v>
      </c>
      <c r="F108" s="236" t="s">
        <v>1074</v>
      </c>
      <c r="G108" s="233"/>
      <c r="H108" s="235" t="s">
        <v>19</v>
      </c>
      <c r="I108" s="237"/>
      <c r="J108" s="233"/>
      <c r="K108" s="233"/>
      <c r="L108" s="238"/>
      <c r="M108" s="239"/>
      <c r="N108" s="240"/>
      <c r="O108" s="240"/>
      <c r="P108" s="240"/>
      <c r="Q108" s="240"/>
      <c r="R108" s="240"/>
      <c r="S108" s="240"/>
      <c r="T108" s="24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2" t="s">
        <v>163</v>
      </c>
      <c r="AU108" s="242" t="s">
        <v>81</v>
      </c>
      <c r="AV108" s="13" t="s">
        <v>79</v>
      </c>
      <c r="AW108" s="13" t="s">
        <v>33</v>
      </c>
      <c r="AX108" s="13" t="s">
        <v>72</v>
      </c>
      <c r="AY108" s="242" t="s">
        <v>152</v>
      </c>
    </row>
    <row r="109" s="14" customFormat="1">
      <c r="A109" s="14"/>
      <c r="B109" s="243"/>
      <c r="C109" s="244"/>
      <c r="D109" s="234" t="s">
        <v>163</v>
      </c>
      <c r="E109" s="245" t="s">
        <v>19</v>
      </c>
      <c r="F109" s="246" t="s">
        <v>1155</v>
      </c>
      <c r="G109" s="244"/>
      <c r="H109" s="247">
        <v>50.490000000000002</v>
      </c>
      <c r="I109" s="248"/>
      <c r="J109" s="244"/>
      <c r="K109" s="244"/>
      <c r="L109" s="249"/>
      <c r="M109" s="250"/>
      <c r="N109" s="251"/>
      <c r="O109" s="251"/>
      <c r="P109" s="251"/>
      <c r="Q109" s="251"/>
      <c r="R109" s="251"/>
      <c r="S109" s="251"/>
      <c r="T109" s="252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3" t="s">
        <v>163</v>
      </c>
      <c r="AU109" s="253" t="s">
        <v>81</v>
      </c>
      <c r="AV109" s="14" t="s">
        <v>81</v>
      </c>
      <c r="AW109" s="14" t="s">
        <v>33</v>
      </c>
      <c r="AX109" s="14" t="s">
        <v>79</v>
      </c>
      <c r="AY109" s="253" t="s">
        <v>152</v>
      </c>
    </row>
    <row r="110" s="2" customFormat="1" ht="24.15" customHeight="1">
      <c r="A110" s="40"/>
      <c r="B110" s="41"/>
      <c r="C110" s="214" t="s">
        <v>159</v>
      </c>
      <c r="D110" s="214" t="s">
        <v>154</v>
      </c>
      <c r="E110" s="215" t="s">
        <v>177</v>
      </c>
      <c r="F110" s="216" t="s">
        <v>178</v>
      </c>
      <c r="G110" s="217" t="s">
        <v>179</v>
      </c>
      <c r="H110" s="218">
        <v>29.899999999999999</v>
      </c>
      <c r="I110" s="219"/>
      <c r="J110" s="220">
        <f>ROUND(I110*H110,2)</f>
        <v>0</v>
      </c>
      <c r="K110" s="216" t="s">
        <v>158</v>
      </c>
      <c r="L110" s="46"/>
      <c r="M110" s="221" t="s">
        <v>19</v>
      </c>
      <c r="N110" s="222" t="s">
        <v>43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0.20499999999999999</v>
      </c>
      <c r="T110" s="224">
        <f>S110*H110</f>
        <v>6.1294999999999993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159</v>
      </c>
      <c r="AT110" s="225" t="s">
        <v>154</v>
      </c>
      <c r="AU110" s="225" t="s">
        <v>81</v>
      </c>
      <c r="AY110" s="19" t="s">
        <v>152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79</v>
      </c>
      <c r="BK110" s="226">
        <f>ROUND(I110*H110,2)</f>
        <v>0</v>
      </c>
      <c r="BL110" s="19" t="s">
        <v>159</v>
      </c>
      <c r="BM110" s="225" t="s">
        <v>1082</v>
      </c>
    </row>
    <row r="111" s="2" customFormat="1">
      <c r="A111" s="40"/>
      <c r="B111" s="41"/>
      <c r="C111" s="42"/>
      <c r="D111" s="227" t="s">
        <v>161</v>
      </c>
      <c r="E111" s="42"/>
      <c r="F111" s="228" t="s">
        <v>181</v>
      </c>
      <c r="G111" s="42"/>
      <c r="H111" s="42"/>
      <c r="I111" s="229"/>
      <c r="J111" s="42"/>
      <c r="K111" s="42"/>
      <c r="L111" s="46"/>
      <c r="M111" s="230"/>
      <c r="N111" s="231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161</v>
      </c>
      <c r="AU111" s="19" t="s">
        <v>81</v>
      </c>
    </row>
    <row r="112" s="14" customFormat="1">
      <c r="A112" s="14"/>
      <c r="B112" s="243"/>
      <c r="C112" s="244"/>
      <c r="D112" s="234" t="s">
        <v>163</v>
      </c>
      <c r="E112" s="245" t="s">
        <v>19</v>
      </c>
      <c r="F112" s="246" t="s">
        <v>1157</v>
      </c>
      <c r="G112" s="244"/>
      <c r="H112" s="247">
        <v>29.899999999999999</v>
      </c>
      <c r="I112" s="248"/>
      <c r="J112" s="244"/>
      <c r="K112" s="244"/>
      <c r="L112" s="249"/>
      <c r="M112" s="250"/>
      <c r="N112" s="251"/>
      <c r="O112" s="251"/>
      <c r="P112" s="251"/>
      <c r="Q112" s="251"/>
      <c r="R112" s="251"/>
      <c r="S112" s="251"/>
      <c r="T112" s="252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3" t="s">
        <v>163</v>
      </c>
      <c r="AU112" s="253" t="s">
        <v>81</v>
      </c>
      <c r="AV112" s="14" t="s">
        <v>81</v>
      </c>
      <c r="AW112" s="14" t="s">
        <v>33</v>
      </c>
      <c r="AX112" s="14" t="s">
        <v>79</v>
      </c>
      <c r="AY112" s="253" t="s">
        <v>152</v>
      </c>
    </row>
    <row r="113" s="2" customFormat="1" ht="21.75" customHeight="1">
      <c r="A113" s="40"/>
      <c r="B113" s="41"/>
      <c r="C113" s="214" t="s">
        <v>183</v>
      </c>
      <c r="D113" s="214" t="s">
        <v>154</v>
      </c>
      <c r="E113" s="215" t="s">
        <v>530</v>
      </c>
      <c r="F113" s="216" t="s">
        <v>531</v>
      </c>
      <c r="G113" s="217" t="s">
        <v>186</v>
      </c>
      <c r="H113" s="218">
        <v>35.350000000000001</v>
      </c>
      <c r="I113" s="219"/>
      <c r="J113" s="220">
        <f>ROUND(I113*H113,2)</f>
        <v>0</v>
      </c>
      <c r="K113" s="216" t="s">
        <v>158</v>
      </c>
      <c r="L113" s="46"/>
      <c r="M113" s="221" t="s">
        <v>19</v>
      </c>
      <c r="N113" s="222" t="s">
        <v>43</v>
      </c>
      <c r="O113" s="86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159</v>
      </c>
      <c r="AT113" s="225" t="s">
        <v>154</v>
      </c>
      <c r="AU113" s="225" t="s">
        <v>81</v>
      </c>
      <c r="AY113" s="19" t="s">
        <v>152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79</v>
      </c>
      <c r="BK113" s="226">
        <f>ROUND(I113*H113,2)</f>
        <v>0</v>
      </c>
      <c r="BL113" s="19" t="s">
        <v>159</v>
      </c>
      <c r="BM113" s="225" t="s">
        <v>1084</v>
      </c>
    </row>
    <row r="114" s="2" customFormat="1">
      <c r="A114" s="40"/>
      <c r="B114" s="41"/>
      <c r="C114" s="42"/>
      <c r="D114" s="227" t="s">
        <v>161</v>
      </c>
      <c r="E114" s="42"/>
      <c r="F114" s="228" t="s">
        <v>533</v>
      </c>
      <c r="G114" s="42"/>
      <c r="H114" s="42"/>
      <c r="I114" s="229"/>
      <c r="J114" s="42"/>
      <c r="K114" s="42"/>
      <c r="L114" s="46"/>
      <c r="M114" s="230"/>
      <c r="N114" s="231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161</v>
      </c>
      <c r="AU114" s="19" t="s">
        <v>81</v>
      </c>
    </row>
    <row r="115" s="14" customFormat="1">
      <c r="A115" s="14"/>
      <c r="B115" s="243"/>
      <c r="C115" s="244"/>
      <c r="D115" s="234" t="s">
        <v>163</v>
      </c>
      <c r="E115" s="245" t="s">
        <v>19</v>
      </c>
      <c r="F115" s="246" t="s">
        <v>1158</v>
      </c>
      <c r="G115" s="244"/>
      <c r="H115" s="247">
        <v>10.1</v>
      </c>
      <c r="I115" s="248"/>
      <c r="J115" s="244"/>
      <c r="K115" s="244"/>
      <c r="L115" s="249"/>
      <c r="M115" s="250"/>
      <c r="N115" s="251"/>
      <c r="O115" s="251"/>
      <c r="P115" s="251"/>
      <c r="Q115" s="251"/>
      <c r="R115" s="251"/>
      <c r="S115" s="251"/>
      <c r="T115" s="252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3" t="s">
        <v>163</v>
      </c>
      <c r="AU115" s="253" t="s">
        <v>81</v>
      </c>
      <c r="AV115" s="14" t="s">
        <v>81</v>
      </c>
      <c r="AW115" s="14" t="s">
        <v>33</v>
      </c>
      <c r="AX115" s="14" t="s">
        <v>72</v>
      </c>
      <c r="AY115" s="253" t="s">
        <v>152</v>
      </c>
    </row>
    <row r="116" s="13" customFormat="1">
      <c r="A116" s="13"/>
      <c r="B116" s="232"/>
      <c r="C116" s="233"/>
      <c r="D116" s="234" t="s">
        <v>163</v>
      </c>
      <c r="E116" s="235" t="s">
        <v>19</v>
      </c>
      <c r="F116" s="236" t="s">
        <v>191</v>
      </c>
      <c r="G116" s="233"/>
      <c r="H116" s="235" t="s">
        <v>19</v>
      </c>
      <c r="I116" s="237"/>
      <c r="J116" s="233"/>
      <c r="K116" s="233"/>
      <c r="L116" s="238"/>
      <c r="M116" s="239"/>
      <c r="N116" s="240"/>
      <c r="O116" s="240"/>
      <c r="P116" s="240"/>
      <c r="Q116" s="240"/>
      <c r="R116" s="240"/>
      <c r="S116" s="240"/>
      <c r="T116" s="24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2" t="s">
        <v>163</v>
      </c>
      <c r="AU116" s="242" t="s">
        <v>81</v>
      </c>
      <c r="AV116" s="13" t="s">
        <v>79</v>
      </c>
      <c r="AW116" s="13" t="s">
        <v>33</v>
      </c>
      <c r="AX116" s="13" t="s">
        <v>72</v>
      </c>
      <c r="AY116" s="242" t="s">
        <v>152</v>
      </c>
    </row>
    <row r="117" s="14" customFormat="1">
      <c r="A117" s="14"/>
      <c r="B117" s="243"/>
      <c r="C117" s="244"/>
      <c r="D117" s="234" t="s">
        <v>163</v>
      </c>
      <c r="E117" s="245" t="s">
        <v>19</v>
      </c>
      <c r="F117" s="246" t="s">
        <v>1159</v>
      </c>
      <c r="G117" s="244"/>
      <c r="H117" s="247">
        <v>25.25</v>
      </c>
      <c r="I117" s="248"/>
      <c r="J117" s="244"/>
      <c r="K117" s="244"/>
      <c r="L117" s="249"/>
      <c r="M117" s="250"/>
      <c r="N117" s="251"/>
      <c r="O117" s="251"/>
      <c r="P117" s="251"/>
      <c r="Q117" s="251"/>
      <c r="R117" s="251"/>
      <c r="S117" s="251"/>
      <c r="T117" s="252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3" t="s">
        <v>163</v>
      </c>
      <c r="AU117" s="253" t="s">
        <v>81</v>
      </c>
      <c r="AV117" s="14" t="s">
        <v>81</v>
      </c>
      <c r="AW117" s="14" t="s">
        <v>33</v>
      </c>
      <c r="AX117" s="14" t="s">
        <v>72</v>
      </c>
      <c r="AY117" s="253" t="s">
        <v>152</v>
      </c>
    </row>
    <row r="118" s="15" customFormat="1">
      <c r="A118" s="15"/>
      <c r="B118" s="254"/>
      <c r="C118" s="255"/>
      <c r="D118" s="234" t="s">
        <v>163</v>
      </c>
      <c r="E118" s="256" t="s">
        <v>19</v>
      </c>
      <c r="F118" s="257" t="s">
        <v>194</v>
      </c>
      <c r="G118" s="255"/>
      <c r="H118" s="258">
        <v>35.350000000000001</v>
      </c>
      <c r="I118" s="259"/>
      <c r="J118" s="255"/>
      <c r="K118" s="255"/>
      <c r="L118" s="260"/>
      <c r="M118" s="261"/>
      <c r="N118" s="262"/>
      <c r="O118" s="262"/>
      <c r="P118" s="262"/>
      <c r="Q118" s="262"/>
      <c r="R118" s="262"/>
      <c r="S118" s="262"/>
      <c r="T118" s="263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64" t="s">
        <v>163</v>
      </c>
      <c r="AU118" s="264" t="s">
        <v>81</v>
      </c>
      <c r="AV118" s="15" t="s">
        <v>159</v>
      </c>
      <c r="AW118" s="15" t="s">
        <v>33</v>
      </c>
      <c r="AX118" s="15" t="s">
        <v>79</v>
      </c>
      <c r="AY118" s="264" t="s">
        <v>152</v>
      </c>
    </row>
    <row r="119" s="2" customFormat="1" ht="37.8" customHeight="1">
      <c r="A119" s="40"/>
      <c r="B119" s="41"/>
      <c r="C119" s="214" t="s">
        <v>195</v>
      </c>
      <c r="D119" s="214" t="s">
        <v>154</v>
      </c>
      <c r="E119" s="215" t="s">
        <v>203</v>
      </c>
      <c r="F119" s="216" t="s">
        <v>204</v>
      </c>
      <c r="G119" s="217" t="s">
        <v>186</v>
      </c>
      <c r="H119" s="218">
        <v>35.350000000000001</v>
      </c>
      <c r="I119" s="219"/>
      <c r="J119" s="220">
        <f>ROUND(I119*H119,2)</f>
        <v>0</v>
      </c>
      <c r="K119" s="216" t="s">
        <v>158</v>
      </c>
      <c r="L119" s="46"/>
      <c r="M119" s="221" t="s">
        <v>19</v>
      </c>
      <c r="N119" s="222" t="s">
        <v>43</v>
      </c>
      <c r="O119" s="86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159</v>
      </c>
      <c r="AT119" s="225" t="s">
        <v>154</v>
      </c>
      <c r="AU119" s="225" t="s">
        <v>81</v>
      </c>
      <c r="AY119" s="19" t="s">
        <v>152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79</v>
      </c>
      <c r="BK119" s="226">
        <f>ROUND(I119*H119,2)</f>
        <v>0</v>
      </c>
      <c r="BL119" s="19" t="s">
        <v>159</v>
      </c>
      <c r="BM119" s="225" t="s">
        <v>1087</v>
      </c>
    </row>
    <row r="120" s="2" customFormat="1">
      <c r="A120" s="40"/>
      <c r="B120" s="41"/>
      <c r="C120" s="42"/>
      <c r="D120" s="227" t="s">
        <v>161</v>
      </c>
      <c r="E120" s="42"/>
      <c r="F120" s="228" t="s">
        <v>206</v>
      </c>
      <c r="G120" s="42"/>
      <c r="H120" s="42"/>
      <c r="I120" s="229"/>
      <c r="J120" s="42"/>
      <c r="K120" s="42"/>
      <c r="L120" s="46"/>
      <c r="M120" s="230"/>
      <c r="N120" s="231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161</v>
      </c>
      <c r="AU120" s="19" t="s">
        <v>81</v>
      </c>
    </row>
    <row r="121" s="14" customFormat="1">
      <c r="A121" s="14"/>
      <c r="B121" s="243"/>
      <c r="C121" s="244"/>
      <c r="D121" s="234" t="s">
        <v>163</v>
      </c>
      <c r="E121" s="245" t="s">
        <v>19</v>
      </c>
      <c r="F121" s="246" t="s">
        <v>1160</v>
      </c>
      <c r="G121" s="244"/>
      <c r="H121" s="247">
        <v>35.350000000000001</v>
      </c>
      <c r="I121" s="248"/>
      <c r="J121" s="244"/>
      <c r="K121" s="244"/>
      <c r="L121" s="249"/>
      <c r="M121" s="250"/>
      <c r="N121" s="251"/>
      <c r="O121" s="251"/>
      <c r="P121" s="251"/>
      <c r="Q121" s="251"/>
      <c r="R121" s="251"/>
      <c r="S121" s="251"/>
      <c r="T121" s="252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3" t="s">
        <v>163</v>
      </c>
      <c r="AU121" s="253" t="s">
        <v>81</v>
      </c>
      <c r="AV121" s="14" t="s">
        <v>81</v>
      </c>
      <c r="AW121" s="14" t="s">
        <v>33</v>
      </c>
      <c r="AX121" s="14" t="s">
        <v>79</v>
      </c>
      <c r="AY121" s="253" t="s">
        <v>152</v>
      </c>
    </row>
    <row r="122" s="2" customFormat="1" ht="37.8" customHeight="1">
      <c r="A122" s="40"/>
      <c r="B122" s="41"/>
      <c r="C122" s="214" t="s">
        <v>202</v>
      </c>
      <c r="D122" s="214" t="s">
        <v>154</v>
      </c>
      <c r="E122" s="215" t="s">
        <v>209</v>
      </c>
      <c r="F122" s="216" t="s">
        <v>670</v>
      </c>
      <c r="G122" s="217" t="s">
        <v>186</v>
      </c>
      <c r="H122" s="218">
        <v>176.75</v>
      </c>
      <c r="I122" s="219"/>
      <c r="J122" s="220">
        <f>ROUND(I122*H122,2)</f>
        <v>0</v>
      </c>
      <c r="K122" s="216" t="s">
        <v>158</v>
      </c>
      <c r="L122" s="46"/>
      <c r="M122" s="221" t="s">
        <v>19</v>
      </c>
      <c r="N122" s="222" t="s">
        <v>43</v>
      </c>
      <c r="O122" s="86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159</v>
      </c>
      <c r="AT122" s="225" t="s">
        <v>154</v>
      </c>
      <c r="AU122" s="225" t="s">
        <v>81</v>
      </c>
      <c r="AY122" s="19" t="s">
        <v>152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79</v>
      </c>
      <c r="BK122" s="226">
        <f>ROUND(I122*H122,2)</f>
        <v>0</v>
      </c>
      <c r="BL122" s="19" t="s">
        <v>159</v>
      </c>
      <c r="BM122" s="225" t="s">
        <v>1090</v>
      </c>
    </row>
    <row r="123" s="2" customFormat="1">
      <c r="A123" s="40"/>
      <c r="B123" s="41"/>
      <c r="C123" s="42"/>
      <c r="D123" s="227" t="s">
        <v>161</v>
      </c>
      <c r="E123" s="42"/>
      <c r="F123" s="228" t="s">
        <v>212</v>
      </c>
      <c r="G123" s="42"/>
      <c r="H123" s="42"/>
      <c r="I123" s="229"/>
      <c r="J123" s="42"/>
      <c r="K123" s="42"/>
      <c r="L123" s="46"/>
      <c r="M123" s="230"/>
      <c r="N123" s="231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161</v>
      </c>
      <c r="AU123" s="19" t="s">
        <v>81</v>
      </c>
    </row>
    <row r="124" s="14" customFormat="1">
      <c r="A124" s="14"/>
      <c r="B124" s="243"/>
      <c r="C124" s="244"/>
      <c r="D124" s="234" t="s">
        <v>163</v>
      </c>
      <c r="E124" s="245" t="s">
        <v>19</v>
      </c>
      <c r="F124" s="246" t="s">
        <v>1161</v>
      </c>
      <c r="G124" s="244"/>
      <c r="H124" s="247">
        <v>176.75</v>
      </c>
      <c r="I124" s="248"/>
      <c r="J124" s="244"/>
      <c r="K124" s="244"/>
      <c r="L124" s="249"/>
      <c r="M124" s="250"/>
      <c r="N124" s="251"/>
      <c r="O124" s="251"/>
      <c r="P124" s="251"/>
      <c r="Q124" s="251"/>
      <c r="R124" s="251"/>
      <c r="S124" s="251"/>
      <c r="T124" s="252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3" t="s">
        <v>163</v>
      </c>
      <c r="AU124" s="253" t="s">
        <v>81</v>
      </c>
      <c r="AV124" s="14" t="s">
        <v>81</v>
      </c>
      <c r="AW124" s="14" t="s">
        <v>33</v>
      </c>
      <c r="AX124" s="14" t="s">
        <v>79</v>
      </c>
      <c r="AY124" s="253" t="s">
        <v>152</v>
      </c>
    </row>
    <row r="125" s="2" customFormat="1" ht="24.15" customHeight="1">
      <c r="A125" s="40"/>
      <c r="B125" s="41"/>
      <c r="C125" s="214" t="s">
        <v>208</v>
      </c>
      <c r="D125" s="214" t="s">
        <v>154</v>
      </c>
      <c r="E125" s="215" t="s">
        <v>215</v>
      </c>
      <c r="F125" s="216" t="s">
        <v>216</v>
      </c>
      <c r="G125" s="217" t="s">
        <v>186</v>
      </c>
      <c r="H125" s="218">
        <v>35.350000000000001</v>
      </c>
      <c r="I125" s="219"/>
      <c r="J125" s="220">
        <f>ROUND(I125*H125,2)</f>
        <v>0</v>
      </c>
      <c r="K125" s="216" t="s">
        <v>158</v>
      </c>
      <c r="L125" s="46"/>
      <c r="M125" s="221" t="s">
        <v>19</v>
      </c>
      <c r="N125" s="222" t="s">
        <v>43</v>
      </c>
      <c r="O125" s="86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5" t="s">
        <v>159</v>
      </c>
      <c r="AT125" s="225" t="s">
        <v>154</v>
      </c>
      <c r="AU125" s="225" t="s">
        <v>81</v>
      </c>
      <c r="AY125" s="19" t="s">
        <v>152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9" t="s">
        <v>79</v>
      </c>
      <c r="BK125" s="226">
        <f>ROUND(I125*H125,2)</f>
        <v>0</v>
      </c>
      <c r="BL125" s="19" t="s">
        <v>159</v>
      </c>
      <c r="BM125" s="225" t="s">
        <v>1092</v>
      </c>
    </row>
    <row r="126" s="2" customFormat="1">
      <c r="A126" s="40"/>
      <c r="B126" s="41"/>
      <c r="C126" s="42"/>
      <c r="D126" s="227" t="s">
        <v>161</v>
      </c>
      <c r="E126" s="42"/>
      <c r="F126" s="228" t="s">
        <v>218</v>
      </c>
      <c r="G126" s="42"/>
      <c r="H126" s="42"/>
      <c r="I126" s="229"/>
      <c r="J126" s="42"/>
      <c r="K126" s="42"/>
      <c r="L126" s="46"/>
      <c r="M126" s="230"/>
      <c r="N126" s="231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161</v>
      </c>
      <c r="AU126" s="19" t="s">
        <v>81</v>
      </c>
    </row>
    <row r="127" s="2" customFormat="1" ht="24.15" customHeight="1">
      <c r="A127" s="40"/>
      <c r="B127" s="41"/>
      <c r="C127" s="214" t="s">
        <v>214</v>
      </c>
      <c r="D127" s="214" t="s">
        <v>154</v>
      </c>
      <c r="E127" s="215" t="s">
        <v>220</v>
      </c>
      <c r="F127" s="216" t="s">
        <v>221</v>
      </c>
      <c r="G127" s="217" t="s">
        <v>186</v>
      </c>
      <c r="H127" s="218">
        <v>25.25</v>
      </c>
      <c r="I127" s="219"/>
      <c r="J127" s="220">
        <f>ROUND(I127*H127,2)</f>
        <v>0</v>
      </c>
      <c r="K127" s="216" t="s">
        <v>158</v>
      </c>
      <c r="L127" s="46"/>
      <c r="M127" s="221" t="s">
        <v>19</v>
      </c>
      <c r="N127" s="222" t="s">
        <v>43</v>
      </c>
      <c r="O127" s="86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159</v>
      </c>
      <c r="AT127" s="225" t="s">
        <v>154</v>
      </c>
      <c r="AU127" s="225" t="s">
        <v>81</v>
      </c>
      <c r="AY127" s="19" t="s">
        <v>152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9" t="s">
        <v>79</v>
      </c>
      <c r="BK127" s="226">
        <f>ROUND(I127*H127,2)</f>
        <v>0</v>
      </c>
      <c r="BL127" s="19" t="s">
        <v>159</v>
      </c>
      <c r="BM127" s="225" t="s">
        <v>1093</v>
      </c>
    </row>
    <row r="128" s="2" customFormat="1">
      <c r="A128" s="40"/>
      <c r="B128" s="41"/>
      <c r="C128" s="42"/>
      <c r="D128" s="227" t="s">
        <v>161</v>
      </c>
      <c r="E128" s="42"/>
      <c r="F128" s="228" t="s">
        <v>223</v>
      </c>
      <c r="G128" s="42"/>
      <c r="H128" s="42"/>
      <c r="I128" s="229"/>
      <c r="J128" s="42"/>
      <c r="K128" s="42"/>
      <c r="L128" s="46"/>
      <c r="M128" s="230"/>
      <c r="N128" s="231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161</v>
      </c>
      <c r="AU128" s="19" t="s">
        <v>81</v>
      </c>
    </row>
    <row r="129" s="13" customFormat="1">
      <c r="A129" s="13"/>
      <c r="B129" s="232"/>
      <c r="C129" s="233"/>
      <c r="D129" s="234" t="s">
        <v>163</v>
      </c>
      <c r="E129" s="235" t="s">
        <v>19</v>
      </c>
      <c r="F129" s="236" t="s">
        <v>1094</v>
      </c>
      <c r="G129" s="233"/>
      <c r="H129" s="235" t="s">
        <v>19</v>
      </c>
      <c r="I129" s="237"/>
      <c r="J129" s="233"/>
      <c r="K129" s="233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163</v>
      </c>
      <c r="AU129" s="242" t="s">
        <v>81</v>
      </c>
      <c r="AV129" s="13" t="s">
        <v>79</v>
      </c>
      <c r="AW129" s="13" t="s">
        <v>33</v>
      </c>
      <c r="AX129" s="13" t="s">
        <v>72</v>
      </c>
      <c r="AY129" s="242" t="s">
        <v>152</v>
      </c>
    </row>
    <row r="130" s="14" customFormat="1">
      <c r="A130" s="14"/>
      <c r="B130" s="243"/>
      <c r="C130" s="244"/>
      <c r="D130" s="234" t="s">
        <v>163</v>
      </c>
      <c r="E130" s="245" t="s">
        <v>19</v>
      </c>
      <c r="F130" s="246" t="s">
        <v>1159</v>
      </c>
      <c r="G130" s="244"/>
      <c r="H130" s="247">
        <v>25.25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163</v>
      </c>
      <c r="AU130" s="253" t="s">
        <v>81</v>
      </c>
      <c r="AV130" s="14" t="s">
        <v>81</v>
      </c>
      <c r="AW130" s="14" t="s">
        <v>33</v>
      </c>
      <c r="AX130" s="14" t="s">
        <v>79</v>
      </c>
      <c r="AY130" s="253" t="s">
        <v>152</v>
      </c>
    </row>
    <row r="131" s="2" customFormat="1" ht="16.5" customHeight="1">
      <c r="A131" s="40"/>
      <c r="B131" s="41"/>
      <c r="C131" s="265" t="s">
        <v>219</v>
      </c>
      <c r="D131" s="265" t="s">
        <v>228</v>
      </c>
      <c r="E131" s="266" t="s">
        <v>229</v>
      </c>
      <c r="F131" s="267" t="s">
        <v>230</v>
      </c>
      <c r="G131" s="268" t="s">
        <v>231</v>
      </c>
      <c r="H131" s="269">
        <v>50.5</v>
      </c>
      <c r="I131" s="270"/>
      <c r="J131" s="271">
        <f>ROUND(I131*H131,2)</f>
        <v>0</v>
      </c>
      <c r="K131" s="267" t="s">
        <v>158</v>
      </c>
      <c r="L131" s="272"/>
      <c r="M131" s="273" t="s">
        <v>19</v>
      </c>
      <c r="N131" s="274" t="s">
        <v>43</v>
      </c>
      <c r="O131" s="86"/>
      <c r="P131" s="223">
        <f>O131*H131</f>
        <v>0</v>
      </c>
      <c r="Q131" s="223">
        <v>1</v>
      </c>
      <c r="R131" s="223">
        <f>Q131*H131</f>
        <v>50.5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208</v>
      </c>
      <c r="AT131" s="225" t="s">
        <v>228</v>
      </c>
      <c r="AU131" s="225" t="s">
        <v>81</v>
      </c>
      <c r="AY131" s="19" t="s">
        <v>152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79</v>
      </c>
      <c r="BK131" s="226">
        <f>ROUND(I131*H131,2)</f>
        <v>0</v>
      </c>
      <c r="BL131" s="19" t="s">
        <v>159</v>
      </c>
      <c r="BM131" s="225" t="s">
        <v>1095</v>
      </c>
    </row>
    <row r="132" s="14" customFormat="1">
      <c r="A132" s="14"/>
      <c r="B132" s="243"/>
      <c r="C132" s="244"/>
      <c r="D132" s="234" t="s">
        <v>163</v>
      </c>
      <c r="E132" s="245" t="s">
        <v>19</v>
      </c>
      <c r="F132" s="246" t="s">
        <v>1162</v>
      </c>
      <c r="G132" s="244"/>
      <c r="H132" s="247">
        <v>50.5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3" t="s">
        <v>163</v>
      </c>
      <c r="AU132" s="253" t="s">
        <v>81</v>
      </c>
      <c r="AV132" s="14" t="s">
        <v>81</v>
      </c>
      <c r="AW132" s="14" t="s">
        <v>33</v>
      </c>
      <c r="AX132" s="14" t="s">
        <v>79</v>
      </c>
      <c r="AY132" s="253" t="s">
        <v>152</v>
      </c>
    </row>
    <row r="133" s="2" customFormat="1" ht="24.15" customHeight="1">
      <c r="A133" s="40"/>
      <c r="B133" s="41"/>
      <c r="C133" s="214" t="s">
        <v>227</v>
      </c>
      <c r="D133" s="214" t="s">
        <v>154</v>
      </c>
      <c r="E133" s="215" t="s">
        <v>234</v>
      </c>
      <c r="F133" s="216" t="s">
        <v>235</v>
      </c>
      <c r="G133" s="217" t="s">
        <v>231</v>
      </c>
      <c r="H133" s="218">
        <v>63.630000000000003</v>
      </c>
      <c r="I133" s="219"/>
      <c r="J133" s="220">
        <f>ROUND(I133*H133,2)</f>
        <v>0</v>
      </c>
      <c r="K133" s="216" t="s">
        <v>158</v>
      </c>
      <c r="L133" s="46"/>
      <c r="M133" s="221" t="s">
        <v>19</v>
      </c>
      <c r="N133" s="222" t="s">
        <v>43</v>
      </c>
      <c r="O133" s="86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5" t="s">
        <v>159</v>
      </c>
      <c r="AT133" s="225" t="s">
        <v>154</v>
      </c>
      <c r="AU133" s="225" t="s">
        <v>81</v>
      </c>
      <c r="AY133" s="19" t="s">
        <v>152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9" t="s">
        <v>79</v>
      </c>
      <c r="BK133" s="226">
        <f>ROUND(I133*H133,2)</f>
        <v>0</v>
      </c>
      <c r="BL133" s="19" t="s">
        <v>159</v>
      </c>
      <c r="BM133" s="225" t="s">
        <v>1097</v>
      </c>
    </row>
    <row r="134" s="2" customFormat="1">
      <c r="A134" s="40"/>
      <c r="B134" s="41"/>
      <c r="C134" s="42"/>
      <c r="D134" s="227" t="s">
        <v>161</v>
      </c>
      <c r="E134" s="42"/>
      <c r="F134" s="228" t="s">
        <v>237</v>
      </c>
      <c r="G134" s="42"/>
      <c r="H134" s="42"/>
      <c r="I134" s="229"/>
      <c r="J134" s="42"/>
      <c r="K134" s="42"/>
      <c r="L134" s="46"/>
      <c r="M134" s="230"/>
      <c r="N134" s="231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161</v>
      </c>
      <c r="AU134" s="19" t="s">
        <v>81</v>
      </c>
    </row>
    <row r="135" s="14" customFormat="1">
      <c r="A135" s="14"/>
      <c r="B135" s="243"/>
      <c r="C135" s="244"/>
      <c r="D135" s="234" t="s">
        <v>163</v>
      </c>
      <c r="E135" s="245" t="s">
        <v>19</v>
      </c>
      <c r="F135" s="246" t="s">
        <v>1163</v>
      </c>
      <c r="G135" s="244"/>
      <c r="H135" s="247">
        <v>63.630000000000003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3" t="s">
        <v>163</v>
      </c>
      <c r="AU135" s="253" t="s">
        <v>81</v>
      </c>
      <c r="AV135" s="14" t="s">
        <v>81</v>
      </c>
      <c r="AW135" s="14" t="s">
        <v>33</v>
      </c>
      <c r="AX135" s="14" t="s">
        <v>79</v>
      </c>
      <c r="AY135" s="253" t="s">
        <v>152</v>
      </c>
    </row>
    <row r="136" s="2" customFormat="1" ht="24.15" customHeight="1">
      <c r="A136" s="40"/>
      <c r="B136" s="41"/>
      <c r="C136" s="214" t="s">
        <v>8</v>
      </c>
      <c r="D136" s="214" t="s">
        <v>154</v>
      </c>
      <c r="E136" s="215" t="s">
        <v>240</v>
      </c>
      <c r="F136" s="216" t="s">
        <v>241</v>
      </c>
      <c r="G136" s="217" t="s">
        <v>186</v>
      </c>
      <c r="H136" s="218">
        <v>35.350000000000001</v>
      </c>
      <c r="I136" s="219"/>
      <c r="J136" s="220">
        <f>ROUND(I136*H136,2)</f>
        <v>0</v>
      </c>
      <c r="K136" s="216" t="s">
        <v>158</v>
      </c>
      <c r="L136" s="46"/>
      <c r="M136" s="221" t="s">
        <v>19</v>
      </c>
      <c r="N136" s="222" t="s">
        <v>43</v>
      </c>
      <c r="O136" s="86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5" t="s">
        <v>159</v>
      </c>
      <c r="AT136" s="225" t="s">
        <v>154</v>
      </c>
      <c r="AU136" s="225" t="s">
        <v>81</v>
      </c>
      <c r="AY136" s="19" t="s">
        <v>152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9" t="s">
        <v>79</v>
      </c>
      <c r="BK136" s="226">
        <f>ROUND(I136*H136,2)</f>
        <v>0</v>
      </c>
      <c r="BL136" s="19" t="s">
        <v>159</v>
      </c>
      <c r="BM136" s="225" t="s">
        <v>1099</v>
      </c>
    </row>
    <row r="137" s="2" customFormat="1">
      <c r="A137" s="40"/>
      <c r="B137" s="41"/>
      <c r="C137" s="42"/>
      <c r="D137" s="227" t="s">
        <v>161</v>
      </c>
      <c r="E137" s="42"/>
      <c r="F137" s="228" t="s">
        <v>243</v>
      </c>
      <c r="G137" s="42"/>
      <c r="H137" s="42"/>
      <c r="I137" s="229"/>
      <c r="J137" s="42"/>
      <c r="K137" s="42"/>
      <c r="L137" s="46"/>
      <c r="M137" s="230"/>
      <c r="N137" s="231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161</v>
      </c>
      <c r="AU137" s="19" t="s">
        <v>81</v>
      </c>
    </row>
    <row r="138" s="14" customFormat="1">
      <c r="A138" s="14"/>
      <c r="B138" s="243"/>
      <c r="C138" s="244"/>
      <c r="D138" s="234" t="s">
        <v>163</v>
      </c>
      <c r="E138" s="245" t="s">
        <v>19</v>
      </c>
      <c r="F138" s="246" t="s">
        <v>1160</v>
      </c>
      <c r="G138" s="244"/>
      <c r="H138" s="247">
        <v>35.350000000000001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163</v>
      </c>
      <c r="AU138" s="253" t="s">
        <v>81</v>
      </c>
      <c r="AV138" s="14" t="s">
        <v>81</v>
      </c>
      <c r="AW138" s="14" t="s">
        <v>33</v>
      </c>
      <c r="AX138" s="14" t="s">
        <v>79</v>
      </c>
      <c r="AY138" s="253" t="s">
        <v>152</v>
      </c>
    </row>
    <row r="139" s="2" customFormat="1" ht="24.15" customHeight="1">
      <c r="A139" s="40"/>
      <c r="B139" s="41"/>
      <c r="C139" s="214" t="s">
        <v>239</v>
      </c>
      <c r="D139" s="214" t="s">
        <v>154</v>
      </c>
      <c r="E139" s="215" t="s">
        <v>260</v>
      </c>
      <c r="F139" s="216" t="s">
        <v>261</v>
      </c>
      <c r="G139" s="217" t="s">
        <v>157</v>
      </c>
      <c r="H139" s="218">
        <v>5</v>
      </c>
      <c r="I139" s="219"/>
      <c r="J139" s="220">
        <f>ROUND(I139*H139,2)</f>
        <v>0</v>
      </c>
      <c r="K139" s="216" t="s">
        <v>158</v>
      </c>
      <c r="L139" s="46"/>
      <c r="M139" s="221" t="s">
        <v>19</v>
      </c>
      <c r="N139" s="222" t="s">
        <v>43</v>
      </c>
      <c r="O139" s="86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5" t="s">
        <v>159</v>
      </c>
      <c r="AT139" s="225" t="s">
        <v>154</v>
      </c>
      <c r="AU139" s="225" t="s">
        <v>81</v>
      </c>
      <c r="AY139" s="19" t="s">
        <v>152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9" t="s">
        <v>79</v>
      </c>
      <c r="BK139" s="226">
        <f>ROUND(I139*H139,2)</f>
        <v>0</v>
      </c>
      <c r="BL139" s="19" t="s">
        <v>159</v>
      </c>
      <c r="BM139" s="225" t="s">
        <v>1101</v>
      </c>
    </row>
    <row r="140" s="2" customFormat="1">
      <c r="A140" s="40"/>
      <c r="B140" s="41"/>
      <c r="C140" s="42"/>
      <c r="D140" s="227" t="s">
        <v>161</v>
      </c>
      <c r="E140" s="42"/>
      <c r="F140" s="228" t="s">
        <v>263</v>
      </c>
      <c r="G140" s="42"/>
      <c r="H140" s="42"/>
      <c r="I140" s="229"/>
      <c r="J140" s="42"/>
      <c r="K140" s="42"/>
      <c r="L140" s="46"/>
      <c r="M140" s="230"/>
      <c r="N140" s="231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161</v>
      </c>
      <c r="AU140" s="19" t="s">
        <v>81</v>
      </c>
    </row>
    <row r="141" s="14" customFormat="1">
      <c r="A141" s="14"/>
      <c r="B141" s="243"/>
      <c r="C141" s="244"/>
      <c r="D141" s="234" t="s">
        <v>163</v>
      </c>
      <c r="E141" s="245" t="s">
        <v>19</v>
      </c>
      <c r="F141" s="246" t="s">
        <v>183</v>
      </c>
      <c r="G141" s="244"/>
      <c r="H141" s="247">
        <v>5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3" t="s">
        <v>163</v>
      </c>
      <c r="AU141" s="253" t="s">
        <v>81</v>
      </c>
      <c r="AV141" s="14" t="s">
        <v>81</v>
      </c>
      <c r="AW141" s="14" t="s">
        <v>33</v>
      </c>
      <c r="AX141" s="14" t="s">
        <v>79</v>
      </c>
      <c r="AY141" s="253" t="s">
        <v>152</v>
      </c>
    </row>
    <row r="142" s="2" customFormat="1" ht="16.5" customHeight="1">
      <c r="A142" s="40"/>
      <c r="B142" s="41"/>
      <c r="C142" s="265" t="s">
        <v>245</v>
      </c>
      <c r="D142" s="265" t="s">
        <v>228</v>
      </c>
      <c r="E142" s="266" t="s">
        <v>266</v>
      </c>
      <c r="F142" s="267" t="s">
        <v>267</v>
      </c>
      <c r="G142" s="268" t="s">
        <v>268</v>
      </c>
      <c r="H142" s="269">
        <v>0.10000000000000001</v>
      </c>
      <c r="I142" s="270"/>
      <c r="J142" s="271">
        <f>ROUND(I142*H142,2)</f>
        <v>0</v>
      </c>
      <c r="K142" s="267" t="s">
        <v>158</v>
      </c>
      <c r="L142" s="272"/>
      <c r="M142" s="273" t="s">
        <v>19</v>
      </c>
      <c r="N142" s="274" t="s">
        <v>43</v>
      </c>
      <c r="O142" s="86"/>
      <c r="P142" s="223">
        <f>O142*H142</f>
        <v>0</v>
      </c>
      <c r="Q142" s="223">
        <v>0.001</v>
      </c>
      <c r="R142" s="223">
        <f>Q142*H142</f>
        <v>0.00010000000000000001</v>
      </c>
      <c r="S142" s="223">
        <v>0</v>
      </c>
      <c r="T142" s="224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5" t="s">
        <v>208</v>
      </c>
      <c r="AT142" s="225" t="s">
        <v>228</v>
      </c>
      <c r="AU142" s="225" t="s">
        <v>81</v>
      </c>
      <c r="AY142" s="19" t="s">
        <v>152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9" t="s">
        <v>79</v>
      </c>
      <c r="BK142" s="226">
        <f>ROUND(I142*H142,2)</f>
        <v>0</v>
      </c>
      <c r="BL142" s="19" t="s">
        <v>159</v>
      </c>
      <c r="BM142" s="225" t="s">
        <v>1103</v>
      </c>
    </row>
    <row r="143" s="14" customFormat="1">
      <c r="A143" s="14"/>
      <c r="B143" s="243"/>
      <c r="C143" s="244"/>
      <c r="D143" s="234" t="s">
        <v>163</v>
      </c>
      <c r="E143" s="244"/>
      <c r="F143" s="246" t="s">
        <v>1164</v>
      </c>
      <c r="G143" s="244"/>
      <c r="H143" s="247">
        <v>0.10000000000000001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3" t="s">
        <v>163</v>
      </c>
      <c r="AU143" s="253" t="s">
        <v>81</v>
      </c>
      <c r="AV143" s="14" t="s">
        <v>81</v>
      </c>
      <c r="AW143" s="14" t="s">
        <v>4</v>
      </c>
      <c r="AX143" s="14" t="s">
        <v>79</v>
      </c>
      <c r="AY143" s="253" t="s">
        <v>152</v>
      </c>
    </row>
    <row r="144" s="2" customFormat="1" ht="21.75" customHeight="1">
      <c r="A144" s="40"/>
      <c r="B144" s="41"/>
      <c r="C144" s="214" t="s">
        <v>254</v>
      </c>
      <c r="D144" s="214" t="s">
        <v>154</v>
      </c>
      <c r="E144" s="215" t="s">
        <v>272</v>
      </c>
      <c r="F144" s="216" t="s">
        <v>273</v>
      </c>
      <c r="G144" s="217" t="s">
        <v>157</v>
      </c>
      <c r="H144" s="218">
        <v>50.5</v>
      </c>
      <c r="I144" s="219"/>
      <c r="J144" s="220">
        <f>ROUND(I144*H144,2)</f>
        <v>0</v>
      </c>
      <c r="K144" s="216" t="s">
        <v>158</v>
      </c>
      <c r="L144" s="46"/>
      <c r="M144" s="221" t="s">
        <v>19</v>
      </c>
      <c r="N144" s="222" t="s">
        <v>43</v>
      </c>
      <c r="O144" s="86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5" t="s">
        <v>159</v>
      </c>
      <c r="AT144" s="225" t="s">
        <v>154</v>
      </c>
      <c r="AU144" s="225" t="s">
        <v>81</v>
      </c>
      <c r="AY144" s="19" t="s">
        <v>152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9" t="s">
        <v>79</v>
      </c>
      <c r="BK144" s="226">
        <f>ROUND(I144*H144,2)</f>
        <v>0</v>
      </c>
      <c r="BL144" s="19" t="s">
        <v>159</v>
      </c>
      <c r="BM144" s="225" t="s">
        <v>1105</v>
      </c>
    </row>
    <row r="145" s="2" customFormat="1">
      <c r="A145" s="40"/>
      <c r="B145" s="41"/>
      <c r="C145" s="42"/>
      <c r="D145" s="227" t="s">
        <v>161</v>
      </c>
      <c r="E145" s="42"/>
      <c r="F145" s="228" t="s">
        <v>275</v>
      </c>
      <c r="G145" s="42"/>
      <c r="H145" s="42"/>
      <c r="I145" s="229"/>
      <c r="J145" s="42"/>
      <c r="K145" s="42"/>
      <c r="L145" s="46"/>
      <c r="M145" s="230"/>
      <c r="N145" s="231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161</v>
      </c>
      <c r="AU145" s="19" t="s">
        <v>81</v>
      </c>
    </row>
    <row r="146" s="13" customFormat="1">
      <c r="A146" s="13"/>
      <c r="B146" s="232"/>
      <c r="C146" s="233"/>
      <c r="D146" s="234" t="s">
        <v>163</v>
      </c>
      <c r="E146" s="235" t="s">
        <v>19</v>
      </c>
      <c r="F146" s="236" t="s">
        <v>1094</v>
      </c>
      <c r="G146" s="233"/>
      <c r="H146" s="235" t="s">
        <v>19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163</v>
      </c>
      <c r="AU146" s="242" t="s">
        <v>81</v>
      </c>
      <c r="AV146" s="13" t="s">
        <v>79</v>
      </c>
      <c r="AW146" s="13" t="s">
        <v>33</v>
      </c>
      <c r="AX146" s="13" t="s">
        <v>72</v>
      </c>
      <c r="AY146" s="242" t="s">
        <v>152</v>
      </c>
    </row>
    <row r="147" s="14" customFormat="1">
      <c r="A147" s="14"/>
      <c r="B147" s="243"/>
      <c r="C147" s="244"/>
      <c r="D147" s="234" t="s">
        <v>163</v>
      </c>
      <c r="E147" s="245" t="s">
        <v>19</v>
      </c>
      <c r="F147" s="246" t="s">
        <v>1165</v>
      </c>
      <c r="G147" s="244"/>
      <c r="H147" s="247">
        <v>50.5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3" t="s">
        <v>163</v>
      </c>
      <c r="AU147" s="253" t="s">
        <v>81</v>
      </c>
      <c r="AV147" s="14" t="s">
        <v>81</v>
      </c>
      <c r="AW147" s="14" t="s">
        <v>33</v>
      </c>
      <c r="AX147" s="14" t="s">
        <v>79</v>
      </c>
      <c r="AY147" s="253" t="s">
        <v>152</v>
      </c>
    </row>
    <row r="148" s="2" customFormat="1" ht="21.75" customHeight="1">
      <c r="A148" s="40"/>
      <c r="B148" s="41"/>
      <c r="C148" s="214" t="s">
        <v>259</v>
      </c>
      <c r="D148" s="214" t="s">
        <v>154</v>
      </c>
      <c r="E148" s="215" t="s">
        <v>279</v>
      </c>
      <c r="F148" s="216" t="s">
        <v>280</v>
      </c>
      <c r="G148" s="217" t="s">
        <v>157</v>
      </c>
      <c r="H148" s="218">
        <v>15</v>
      </c>
      <c r="I148" s="219"/>
      <c r="J148" s="220">
        <f>ROUND(I148*H148,2)</f>
        <v>0</v>
      </c>
      <c r="K148" s="216" t="s">
        <v>158</v>
      </c>
      <c r="L148" s="46"/>
      <c r="M148" s="221" t="s">
        <v>19</v>
      </c>
      <c r="N148" s="222" t="s">
        <v>43</v>
      </c>
      <c r="O148" s="86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5" t="s">
        <v>159</v>
      </c>
      <c r="AT148" s="225" t="s">
        <v>154</v>
      </c>
      <c r="AU148" s="225" t="s">
        <v>81</v>
      </c>
      <c r="AY148" s="19" t="s">
        <v>152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9" t="s">
        <v>79</v>
      </c>
      <c r="BK148" s="226">
        <f>ROUND(I148*H148,2)</f>
        <v>0</v>
      </c>
      <c r="BL148" s="19" t="s">
        <v>159</v>
      </c>
      <c r="BM148" s="225" t="s">
        <v>1106</v>
      </c>
    </row>
    <row r="149" s="2" customFormat="1">
      <c r="A149" s="40"/>
      <c r="B149" s="41"/>
      <c r="C149" s="42"/>
      <c r="D149" s="227" t="s">
        <v>161</v>
      </c>
      <c r="E149" s="42"/>
      <c r="F149" s="228" t="s">
        <v>282</v>
      </c>
      <c r="G149" s="42"/>
      <c r="H149" s="42"/>
      <c r="I149" s="229"/>
      <c r="J149" s="42"/>
      <c r="K149" s="42"/>
      <c r="L149" s="46"/>
      <c r="M149" s="230"/>
      <c r="N149" s="231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161</v>
      </c>
      <c r="AU149" s="19" t="s">
        <v>81</v>
      </c>
    </row>
    <row r="150" s="13" customFormat="1">
      <c r="A150" s="13"/>
      <c r="B150" s="232"/>
      <c r="C150" s="233"/>
      <c r="D150" s="234" t="s">
        <v>163</v>
      </c>
      <c r="E150" s="235" t="s">
        <v>19</v>
      </c>
      <c r="F150" s="236" t="s">
        <v>283</v>
      </c>
      <c r="G150" s="233"/>
      <c r="H150" s="235" t="s">
        <v>19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163</v>
      </c>
      <c r="AU150" s="242" t="s">
        <v>81</v>
      </c>
      <c r="AV150" s="13" t="s">
        <v>79</v>
      </c>
      <c r="AW150" s="13" t="s">
        <v>33</v>
      </c>
      <c r="AX150" s="13" t="s">
        <v>72</v>
      </c>
      <c r="AY150" s="242" t="s">
        <v>152</v>
      </c>
    </row>
    <row r="151" s="14" customFormat="1">
      <c r="A151" s="14"/>
      <c r="B151" s="243"/>
      <c r="C151" s="244"/>
      <c r="D151" s="234" t="s">
        <v>163</v>
      </c>
      <c r="E151" s="245" t="s">
        <v>19</v>
      </c>
      <c r="F151" s="246" t="s">
        <v>1166</v>
      </c>
      <c r="G151" s="244"/>
      <c r="H151" s="247">
        <v>15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163</v>
      </c>
      <c r="AU151" s="253" t="s">
        <v>81</v>
      </c>
      <c r="AV151" s="14" t="s">
        <v>81</v>
      </c>
      <c r="AW151" s="14" t="s">
        <v>33</v>
      </c>
      <c r="AX151" s="14" t="s">
        <v>79</v>
      </c>
      <c r="AY151" s="253" t="s">
        <v>152</v>
      </c>
    </row>
    <row r="152" s="2" customFormat="1" ht="16.5" customHeight="1">
      <c r="A152" s="40"/>
      <c r="B152" s="41"/>
      <c r="C152" s="265" t="s">
        <v>265</v>
      </c>
      <c r="D152" s="265" t="s">
        <v>228</v>
      </c>
      <c r="E152" s="266" t="s">
        <v>286</v>
      </c>
      <c r="F152" s="267" t="s">
        <v>287</v>
      </c>
      <c r="G152" s="268" t="s">
        <v>231</v>
      </c>
      <c r="H152" s="269">
        <v>1.2</v>
      </c>
      <c r="I152" s="270"/>
      <c r="J152" s="271">
        <f>ROUND(I152*H152,2)</f>
        <v>0</v>
      </c>
      <c r="K152" s="267" t="s">
        <v>158</v>
      </c>
      <c r="L152" s="272"/>
      <c r="M152" s="273" t="s">
        <v>19</v>
      </c>
      <c r="N152" s="274" t="s">
        <v>43</v>
      </c>
      <c r="O152" s="86"/>
      <c r="P152" s="223">
        <f>O152*H152</f>
        <v>0</v>
      </c>
      <c r="Q152" s="223">
        <v>1</v>
      </c>
      <c r="R152" s="223">
        <f>Q152*H152</f>
        <v>1.2</v>
      </c>
      <c r="S152" s="223">
        <v>0</v>
      </c>
      <c r="T152" s="224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5" t="s">
        <v>208</v>
      </c>
      <c r="AT152" s="225" t="s">
        <v>228</v>
      </c>
      <c r="AU152" s="225" t="s">
        <v>81</v>
      </c>
      <c r="AY152" s="19" t="s">
        <v>152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9" t="s">
        <v>79</v>
      </c>
      <c r="BK152" s="226">
        <f>ROUND(I152*H152,2)</f>
        <v>0</v>
      </c>
      <c r="BL152" s="19" t="s">
        <v>159</v>
      </c>
      <c r="BM152" s="225" t="s">
        <v>1108</v>
      </c>
    </row>
    <row r="153" s="14" customFormat="1">
      <c r="A153" s="14"/>
      <c r="B153" s="243"/>
      <c r="C153" s="244"/>
      <c r="D153" s="234" t="s">
        <v>163</v>
      </c>
      <c r="E153" s="245" t="s">
        <v>19</v>
      </c>
      <c r="F153" s="246" t="s">
        <v>1167</v>
      </c>
      <c r="G153" s="244"/>
      <c r="H153" s="247">
        <v>1.2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3" t="s">
        <v>163</v>
      </c>
      <c r="AU153" s="253" t="s">
        <v>81</v>
      </c>
      <c r="AV153" s="14" t="s">
        <v>81</v>
      </c>
      <c r="AW153" s="14" t="s">
        <v>33</v>
      </c>
      <c r="AX153" s="14" t="s">
        <v>79</v>
      </c>
      <c r="AY153" s="253" t="s">
        <v>152</v>
      </c>
    </row>
    <row r="154" s="12" customFormat="1" ht="22.8" customHeight="1">
      <c r="A154" s="12"/>
      <c r="B154" s="198"/>
      <c r="C154" s="199"/>
      <c r="D154" s="200" t="s">
        <v>71</v>
      </c>
      <c r="E154" s="212" t="s">
        <v>183</v>
      </c>
      <c r="F154" s="212" t="s">
        <v>308</v>
      </c>
      <c r="G154" s="199"/>
      <c r="H154" s="199"/>
      <c r="I154" s="202"/>
      <c r="J154" s="213">
        <f>BK154</f>
        <v>0</v>
      </c>
      <c r="K154" s="199"/>
      <c r="L154" s="204"/>
      <c r="M154" s="205"/>
      <c r="N154" s="206"/>
      <c r="O154" s="206"/>
      <c r="P154" s="207">
        <f>SUM(P155:P187)</f>
        <v>0</v>
      </c>
      <c r="Q154" s="206"/>
      <c r="R154" s="207">
        <f>SUM(R155:R187)</f>
        <v>0</v>
      </c>
      <c r="S154" s="206"/>
      <c r="T154" s="208">
        <f>SUM(T155:T187)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9" t="s">
        <v>79</v>
      </c>
      <c r="AT154" s="210" t="s">
        <v>71</v>
      </c>
      <c r="AU154" s="210" t="s">
        <v>79</v>
      </c>
      <c r="AY154" s="209" t="s">
        <v>152</v>
      </c>
      <c r="BK154" s="211">
        <f>SUM(BK155:BK187)</f>
        <v>0</v>
      </c>
    </row>
    <row r="155" s="2" customFormat="1" ht="21.75" customHeight="1">
      <c r="A155" s="40"/>
      <c r="B155" s="41"/>
      <c r="C155" s="214" t="s">
        <v>271</v>
      </c>
      <c r="D155" s="214" t="s">
        <v>154</v>
      </c>
      <c r="E155" s="215" t="s">
        <v>583</v>
      </c>
      <c r="F155" s="216" t="s">
        <v>584</v>
      </c>
      <c r="G155" s="217" t="s">
        <v>157</v>
      </c>
      <c r="H155" s="218">
        <v>50.5</v>
      </c>
      <c r="I155" s="219"/>
      <c r="J155" s="220">
        <f>ROUND(I155*H155,2)</f>
        <v>0</v>
      </c>
      <c r="K155" s="216" t="s">
        <v>158</v>
      </c>
      <c r="L155" s="46"/>
      <c r="M155" s="221" t="s">
        <v>19</v>
      </c>
      <c r="N155" s="222" t="s">
        <v>43</v>
      </c>
      <c r="O155" s="86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5" t="s">
        <v>159</v>
      </c>
      <c r="AT155" s="225" t="s">
        <v>154</v>
      </c>
      <c r="AU155" s="225" t="s">
        <v>81</v>
      </c>
      <c r="AY155" s="19" t="s">
        <v>152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9" t="s">
        <v>79</v>
      </c>
      <c r="BK155" s="226">
        <f>ROUND(I155*H155,2)</f>
        <v>0</v>
      </c>
      <c r="BL155" s="19" t="s">
        <v>159</v>
      </c>
      <c r="BM155" s="225" t="s">
        <v>1110</v>
      </c>
    </row>
    <row r="156" s="2" customFormat="1">
      <c r="A156" s="40"/>
      <c r="B156" s="41"/>
      <c r="C156" s="42"/>
      <c r="D156" s="227" t="s">
        <v>161</v>
      </c>
      <c r="E156" s="42"/>
      <c r="F156" s="228" t="s">
        <v>586</v>
      </c>
      <c r="G156" s="42"/>
      <c r="H156" s="42"/>
      <c r="I156" s="229"/>
      <c r="J156" s="42"/>
      <c r="K156" s="42"/>
      <c r="L156" s="46"/>
      <c r="M156" s="230"/>
      <c r="N156" s="231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161</v>
      </c>
      <c r="AU156" s="19" t="s">
        <v>81</v>
      </c>
    </row>
    <row r="157" s="13" customFormat="1">
      <c r="A157" s="13"/>
      <c r="B157" s="232"/>
      <c r="C157" s="233"/>
      <c r="D157" s="234" t="s">
        <v>163</v>
      </c>
      <c r="E157" s="235" t="s">
        <v>19</v>
      </c>
      <c r="F157" s="236" t="s">
        <v>1094</v>
      </c>
      <c r="G157" s="233"/>
      <c r="H157" s="235" t="s">
        <v>19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163</v>
      </c>
      <c r="AU157" s="242" t="s">
        <v>81</v>
      </c>
      <c r="AV157" s="13" t="s">
        <v>79</v>
      </c>
      <c r="AW157" s="13" t="s">
        <v>33</v>
      </c>
      <c r="AX157" s="13" t="s">
        <v>72</v>
      </c>
      <c r="AY157" s="242" t="s">
        <v>152</v>
      </c>
    </row>
    <row r="158" s="14" customFormat="1">
      <c r="A158" s="14"/>
      <c r="B158" s="243"/>
      <c r="C158" s="244"/>
      <c r="D158" s="234" t="s">
        <v>163</v>
      </c>
      <c r="E158" s="245" t="s">
        <v>19</v>
      </c>
      <c r="F158" s="246" t="s">
        <v>1165</v>
      </c>
      <c r="G158" s="244"/>
      <c r="H158" s="247">
        <v>50.5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3" t="s">
        <v>163</v>
      </c>
      <c r="AU158" s="253" t="s">
        <v>81</v>
      </c>
      <c r="AV158" s="14" t="s">
        <v>81</v>
      </c>
      <c r="AW158" s="14" t="s">
        <v>33</v>
      </c>
      <c r="AX158" s="14" t="s">
        <v>79</v>
      </c>
      <c r="AY158" s="253" t="s">
        <v>152</v>
      </c>
    </row>
    <row r="159" s="2" customFormat="1" ht="21.75" customHeight="1">
      <c r="A159" s="40"/>
      <c r="B159" s="41"/>
      <c r="C159" s="214" t="s">
        <v>278</v>
      </c>
      <c r="D159" s="214" t="s">
        <v>154</v>
      </c>
      <c r="E159" s="215" t="s">
        <v>588</v>
      </c>
      <c r="F159" s="216" t="s">
        <v>589</v>
      </c>
      <c r="G159" s="217" t="s">
        <v>157</v>
      </c>
      <c r="H159" s="218">
        <v>50.5</v>
      </c>
      <c r="I159" s="219"/>
      <c r="J159" s="220">
        <f>ROUND(I159*H159,2)</f>
        <v>0</v>
      </c>
      <c r="K159" s="216" t="s">
        <v>158</v>
      </c>
      <c r="L159" s="46"/>
      <c r="M159" s="221" t="s">
        <v>19</v>
      </c>
      <c r="N159" s="222" t="s">
        <v>43</v>
      </c>
      <c r="O159" s="86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5" t="s">
        <v>159</v>
      </c>
      <c r="AT159" s="225" t="s">
        <v>154</v>
      </c>
      <c r="AU159" s="225" t="s">
        <v>81</v>
      </c>
      <c r="AY159" s="19" t="s">
        <v>152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9" t="s">
        <v>79</v>
      </c>
      <c r="BK159" s="226">
        <f>ROUND(I159*H159,2)</f>
        <v>0</v>
      </c>
      <c r="BL159" s="19" t="s">
        <v>159</v>
      </c>
      <c r="BM159" s="225" t="s">
        <v>1111</v>
      </c>
    </row>
    <row r="160" s="2" customFormat="1">
      <c r="A160" s="40"/>
      <c r="B160" s="41"/>
      <c r="C160" s="42"/>
      <c r="D160" s="227" t="s">
        <v>161</v>
      </c>
      <c r="E160" s="42"/>
      <c r="F160" s="228" t="s">
        <v>591</v>
      </c>
      <c r="G160" s="42"/>
      <c r="H160" s="42"/>
      <c r="I160" s="229"/>
      <c r="J160" s="42"/>
      <c r="K160" s="42"/>
      <c r="L160" s="46"/>
      <c r="M160" s="230"/>
      <c r="N160" s="231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161</v>
      </c>
      <c r="AU160" s="19" t="s">
        <v>81</v>
      </c>
    </row>
    <row r="161" s="13" customFormat="1">
      <c r="A161" s="13"/>
      <c r="B161" s="232"/>
      <c r="C161" s="233"/>
      <c r="D161" s="234" t="s">
        <v>163</v>
      </c>
      <c r="E161" s="235" t="s">
        <v>19</v>
      </c>
      <c r="F161" s="236" t="s">
        <v>1094</v>
      </c>
      <c r="G161" s="233"/>
      <c r="H161" s="235" t="s">
        <v>19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163</v>
      </c>
      <c r="AU161" s="242" t="s">
        <v>81</v>
      </c>
      <c r="AV161" s="13" t="s">
        <v>79</v>
      </c>
      <c r="AW161" s="13" t="s">
        <v>33</v>
      </c>
      <c r="AX161" s="13" t="s">
        <v>72</v>
      </c>
      <c r="AY161" s="242" t="s">
        <v>152</v>
      </c>
    </row>
    <row r="162" s="14" customFormat="1">
      <c r="A162" s="14"/>
      <c r="B162" s="243"/>
      <c r="C162" s="244"/>
      <c r="D162" s="234" t="s">
        <v>163</v>
      </c>
      <c r="E162" s="245" t="s">
        <v>19</v>
      </c>
      <c r="F162" s="246" t="s">
        <v>1165</v>
      </c>
      <c r="G162" s="244"/>
      <c r="H162" s="247">
        <v>50.5</v>
      </c>
      <c r="I162" s="248"/>
      <c r="J162" s="244"/>
      <c r="K162" s="244"/>
      <c r="L162" s="249"/>
      <c r="M162" s="250"/>
      <c r="N162" s="251"/>
      <c r="O162" s="251"/>
      <c r="P162" s="251"/>
      <c r="Q162" s="251"/>
      <c r="R162" s="251"/>
      <c r="S162" s="251"/>
      <c r="T162" s="25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3" t="s">
        <v>163</v>
      </c>
      <c r="AU162" s="253" t="s">
        <v>81</v>
      </c>
      <c r="AV162" s="14" t="s">
        <v>81</v>
      </c>
      <c r="AW162" s="14" t="s">
        <v>33</v>
      </c>
      <c r="AX162" s="14" t="s">
        <v>79</v>
      </c>
      <c r="AY162" s="253" t="s">
        <v>152</v>
      </c>
    </row>
    <row r="163" s="2" customFormat="1" ht="24.15" customHeight="1">
      <c r="A163" s="40"/>
      <c r="B163" s="41"/>
      <c r="C163" s="214" t="s">
        <v>285</v>
      </c>
      <c r="D163" s="214" t="s">
        <v>154</v>
      </c>
      <c r="E163" s="215" t="s">
        <v>1112</v>
      </c>
      <c r="F163" s="216" t="s">
        <v>1113</v>
      </c>
      <c r="G163" s="217" t="s">
        <v>157</v>
      </c>
      <c r="H163" s="218">
        <v>61.950000000000003</v>
      </c>
      <c r="I163" s="219"/>
      <c r="J163" s="220">
        <f>ROUND(I163*H163,2)</f>
        <v>0</v>
      </c>
      <c r="K163" s="216" t="s">
        <v>158</v>
      </c>
      <c r="L163" s="46"/>
      <c r="M163" s="221" t="s">
        <v>19</v>
      </c>
      <c r="N163" s="222" t="s">
        <v>43</v>
      </c>
      <c r="O163" s="86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4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5" t="s">
        <v>159</v>
      </c>
      <c r="AT163" s="225" t="s">
        <v>154</v>
      </c>
      <c r="AU163" s="225" t="s">
        <v>81</v>
      </c>
      <c r="AY163" s="19" t="s">
        <v>152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9" t="s">
        <v>79</v>
      </c>
      <c r="BK163" s="226">
        <f>ROUND(I163*H163,2)</f>
        <v>0</v>
      </c>
      <c r="BL163" s="19" t="s">
        <v>159</v>
      </c>
      <c r="BM163" s="225" t="s">
        <v>1114</v>
      </c>
    </row>
    <row r="164" s="2" customFormat="1">
      <c r="A164" s="40"/>
      <c r="B164" s="41"/>
      <c r="C164" s="42"/>
      <c r="D164" s="227" t="s">
        <v>161</v>
      </c>
      <c r="E164" s="42"/>
      <c r="F164" s="228" t="s">
        <v>1115</v>
      </c>
      <c r="G164" s="42"/>
      <c r="H164" s="42"/>
      <c r="I164" s="229"/>
      <c r="J164" s="42"/>
      <c r="K164" s="42"/>
      <c r="L164" s="46"/>
      <c r="M164" s="230"/>
      <c r="N164" s="231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161</v>
      </c>
      <c r="AU164" s="19" t="s">
        <v>81</v>
      </c>
    </row>
    <row r="165" s="13" customFormat="1">
      <c r="A165" s="13"/>
      <c r="B165" s="232"/>
      <c r="C165" s="233"/>
      <c r="D165" s="234" t="s">
        <v>163</v>
      </c>
      <c r="E165" s="235" t="s">
        <v>19</v>
      </c>
      <c r="F165" s="236" t="s">
        <v>319</v>
      </c>
      <c r="G165" s="233"/>
      <c r="H165" s="235" t="s">
        <v>19</v>
      </c>
      <c r="I165" s="237"/>
      <c r="J165" s="233"/>
      <c r="K165" s="233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163</v>
      </c>
      <c r="AU165" s="242" t="s">
        <v>81</v>
      </c>
      <c r="AV165" s="13" t="s">
        <v>79</v>
      </c>
      <c r="AW165" s="13" t="s">
        <v>33</v>
      </c>
      <c r="AX165" s="13" t="s">
        <v>72</v>
      </c>
      <c r="AY165" s="242" t="s">
        <v>152</v>
      </c>
    </row>
    <row r="166" s="14" customFormat="1">
      <c r="A166" s="14"/>
      <c r="B166" s="243"/>
      <c r="C166" s="244"/>
      <c r="D166" s="234" t="s">
        <v>163</v>
      </c>
      <c r="E166" s="245" t="s">
        <v>19</v>
      </c>
      <c r="F166" s="246" t="s">
        <v>1168</v>
      </c>
      <c r="G166" s="244"/>
      <c r="H166" s="247">
        <v>10.449999999999999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163</v>
      </c>
      <c r="AU166" s="253" t="s">
        <v>81</v>
      </c>
      <c r="AV166" s="14" t="s">
        <v>81</v>
      </c>
      <c r="AW166" s="14" t="s">
        <v>33</v>
      </c>
      <c r="AX166" s="14" t="s">
        <v>72</v>
      </c>
      <c r="AY166" s="253" t="s">
        <v>152</v>
      </c>
    </row>
    <row r="167" s="13" customFormat="1">
      <c r="A167" s="13"/>
      <c r="B167" s="232"/>
      <c r="C167" s="233"/>
      <c r="D167" s="234" t="s">
        <v>163</v>
      </c>
      <c r="E167" s="235" t="s">
        <v>19</v>
      </c>
      <c r="F167" s="236" t="s">
        <v>1094</v>
      </c>
      <c r="G167" s="233"/>
      <c r="H167" s="235" t="s">
        <v>19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163</v>
      </c>
      <c r="AU167" s="242" t="s">
        <v>81</v>
      </c>
      <c r="AV167" s="13" t="s">
        <v>79</v>
      </c>
      <c r="AW167" s="13" t="s">
        <v>33</v>
      </c>
      <c r="AX167" s="13" t="s">
        <v>72</v>
      </c>
      <c r="AY167" s="242" t="s">
        <v>152</v>
      </c>
    </row>
    <row r="168" s="14" customFormat="1">
      <c r="A168" s="14"/>
      <c r="B168" s="243"/>
      <c r="C168" s="244"/>
      <c r="D168" s="234" t="s">
        <v>163</v>
      </c>
      <c r="E168" s="245" t="s">
        <v>19</v>
      </c>
      <c r="F168" s="246" t="s">
        <v>1169</v>
      </c>
      <c r="G168" s="244"/>
      <c r="H168" s="247">
        <v>51.5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3" t="s">
        <v>163</v>
      </c>
      <c r="AU168" s="253" t="s">
        <v>81</v>
      </c>
      <c r="AV168" s="14" t="s">
        <v>81</v>
      </c>
      <c r="AW168" s="14" t="s">
        <v>33</v>
      </c>
      <c r="AX168" s="14" t="s">
        <v>72</v>
      </c>
      <c r="AY168" s="253" t="s">
        <v>152</v>
      </c>
    </row>
    <row r="169" s="15" customFormat="1">
      <c r="A169" s="15"/>
      <c r="B169" s="254"/>
      <c r="C169" s="255"/>
      <c r="D169" s="234" t="s">
        <v>163</v>
      </c>
      <c r="E169" s="256" t="s">
        <v>19</v>
      </c>
      <c r="F169" s="257" t="s">
        <v>194</v>
      </c>
      <c r="G169" s="255"/>
      <c r="H169" s="258">
        <v>61.950000000000003</v>
      </c>
      <c r="I169" s="259"/>
      <c r="J169" s="255"/>
      <c r="K169" s="255"/>
      <c r="L169" s="260"/>
      <c r="M169" s="261"/>
      <c r="N169" s="262"/>
      <c r="O169" s="262"/>
      <c r="P169" s="262"/>
      <c r="Q169" s="262"/>
      <c r="R169" s="262"/>
      <c r="S169" s="262"/>
      <c r="T169" s="263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4" t="s">
        <v>163</v>
      </c>
      <c r="AU169" s="264" t="s">
        <v>81</v>
      </c>
      <c r="AV169" s="15" t="s">
        <v>159</v>
      </c>
      <c r="AW169" s="15" t="s">
        <v>33</v>
      </c>
      <c r="AX169" s="15" t="s">
        <v>79</v>
      </c>
      <c r="AY169" s="264" t="s">
        <v>152</v>
      </c>
    </row>
    <row r="170" s="2" customFormat="1" ht="16.5" customHeight="1">
      <c r="A170" s="40"/>
      <c r="B170" s="41"/>
      <c r="C170" s="214" t="s">
        <v>7</v>
      </c>
      <c r="D170" s="214" t="s">
        <v>154</v>
      </c>
      <c r="E170" s="215" t="s">
        <v>1116</v>
      </c>
      <c r="F170" s="216" t="s">
        <v>1117</v>
      </c>
      <c r="G170" s="217" t="s">
        <v>157</v>
      </c>
      <c r="H170" s="218">
        <v>50.5</v>
      </c>
      <c r="I170" s="219"/>
      <c r="J170" s="220">
        <f>ROUND(I170*H170,2)</f>
        <v>0</v>
      </c>
      <c r="K170" s="216" t="s">
        <v>158</v>
      </c>
      <c r="L170" s="46"/>
      <c r="M170" s="221" t="s">
        <v>19</v>
      </c>
      <c r="N170" s="222" t="s">
        <v>43</v>
      </c>
      <c r="O170" s="86"/>
      <c r="P170" s="223">
        <f>O170*H170</f>
        <v>0</v>
      </c>
      <c r="Q170" s="223">
        <v>0</v>
      </c>
      <c r="R170" s="223">
        <f>Q170*H170</f>
        <v>0</v>
      </c>
      <c r="S170" s="223">
        <v>0</v>
      </c>
      <c r="T170" s="224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5" t="s">
        <v>159</v>
      </c>
      <c r="AT170" s="225" t="s">
        <v>154</v>
      </c>
      <c r="AU170" s="225" t="s">
        <v>81</v>
      </c>
      <c r="AY170" s="19" t="s">
        <v>152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9" t="s">
        <v>79</v>
      </c>
      <c r="BK170" s="226">
        <f>ROUND(I170*H170,2)</f>
        <v>0</v>
      </c>
      <c r="BL170" s="19" t="s">
        <v>159</v>
      </c>
      <c r="BM170" s="225" t="s">
        <v>1118</v>
      </c>
    </row>
    <row r="171" s="2" customFormat="1">
      <c r="A171" s="40"/>
      <c r="B171" s="41"/>
      <c r="C171" s="42"/>
      <c r="D171" s="227" t="s">
        <v>161</v>
      </c>
      <c r="E171" s="42"/>
      <c r="F171" s="228" t="s">
        <v>1119</v>
      </c>
      <c r="G171" s="42"/>
      <c r="H171" s="42"/>
      <c r="I171" s="229"/>
      <c r="J171" s="42"/>
      <c r="K171" s="42"/>
      <c r="L171" s="46"/>
      <c r="M171" s="230"/>
      <c r="N171" s="231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161</v>
      </c>
      <c r="AU171" s="19" t="s">
        <v>81</v>
      </c>
    </row>
    <row r="172" s="13" customFormat="1">
      <c r="A172" s="13"/>
      <c r="B172" s="232"/>
      <c r="C172" s="233"/>
      <c r="D172" s="234" t="s">
        <v>163</v>
      </c>
      <c r="E172" s="235" t="s">
        <v>19</v>
      </c>
      <c r="F172" s="236" t="s">
        <v>1094</v>
      </c>
      <c r="G172" s="233"/>
      <c r="H172" s="235" t="s">
        <v>19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163</v>
      </c>
      <c r="AU172" s="242" t="s">
        <v>81</v>
      </c>
      <c r="AV172" s="13" t="s">
        <v>79</v>
      </c>
      <c r="AW172" s="13" t="s">
        <v>33</v>
      </c>
      <c r="AX172" s="13" t="s">
        <v>72</v>
      </c>
      <c r="AY172" s="242" t="s">
        <v>152</v>
      </c>
    </row>
    <row r="173" s="14" customFormat="1">
      <c r="A173" s="14"/>
      <c r="B173" s="243"/>
      <c r="C173" s="244"/>
      <c r="D173" s="234" t="s">
        <v>163</v>
      </c>
      <c r="E173" s="245" t="s">
        <v>19</v>
      </c>
      <c r="F173" s="246" t="s">
        <v>1165</v>
      </c>
      <c r="G173" s="244"/>
      <c r="H173" s="247">
        <v>50.5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163</v>
      </c>
      <c r="AU173" s="253" t="s">
        <v>81</v>
      </c>
      <c r="AV173" s="14" t="s">
        <v>81</v>
      </c>
      <c r="AW173" s="14" t="s">
        <v>33</v>
      </c>
      <c r="AX173" s="14" t="s">
        <v>79</v>
      </c>
      <c r="AY173" s="253" t="s">
        <v>152</v>
      </c>
    </row>
    <row r="174" s="2" customFormat="1" ht="16.5" customHeight="1">
      <c r="A174" s="40"/>
      <c r="B174" s="41"/>
      <c r="C174" s="214" t="s">
        <v>296</v>
      </c>
      <c r="D174" s="214" t="s">
        <v>154</v>
      </c>
      <c r="E174" s="215" t="s">
        <v>322</v>
      </c>
      <c r="F174" s="216" t="s">
        <v>323</v>
      </c>
      <c r="G174" s="217" t="s">
        <v>157</v>
      </c>
      <c r="H174" s="218">
        <v>61.950000000000003</v>
      </c>
      <c r="I174" s="219"/>
      <c r="J174" s="220">
        <f>ROUND(I174*H174,2)</f>
        <v>0</v>
      </c>
      <c r="K174" s="216" t="s">
        <v>158</v>
      </c>
      <c r="L174" s="46"/>
      <c r="M174" s="221" t="s">
        <v>19</v>
      </c>
      <c r="N174" s="222" t="s">
        <v>43</v>
      </c>
      <c r="O174" s="86"/>
      <c r="P174" s="223">
        <f>O174*H174</f>
        <v>0</v>
      </c>
      <c r="Q174" s="223">
        <v>0</v>
      </c>
      <c r="R174" s="223">
        <f>Q174*H174</f>
        <v>0</v>
      </c>
      <c r="S174" s="223">
        <v>0</v>
      </c>
      <c r="T174" s="224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5" t="s">
        <v>159</v>
      </c>
      <c r="AT174" s="225" t="s">
        <v>154</v>
      </c>
      <c r="AU174" s="225" t="s">
        <v>81</v>
      </c>
      <c r="AY174" s="19" t="s">
        <v>152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9" t="s">
        <v>79</v>
      </c>
      <c r="BK174" s="226">
        <f>ROUND(I174*H174,2)</f>
        <v>0</v>
      </c>
      <c r="BL174" s="19" t="s">
        <v>159</v>
      </c>
      <c r="BM174" s="225" t="s">
        <v>1120</v>
      </c>
    </row>
    <row r="175" s="2" customFormat="1">
      <c r="A175" s="40"/>
      <c r="B175" s="41"/>
      <c r="C175" s="42"/>
      <c r="D175" s="227" t="s">
        <v>161</v>
      </c>
      <c r="E175" s="42"/>
      <c r="F175" s="228" t="s">
        <v>325</v>
      </c>
      <c r="G175" s="42"/>
      <c r="H175" s="42"/>
      <c r="I175" s="229"/>
      <c r="J175" s="42"/>
      <c r="K175" s="42"/>
      <c r="L175" s="46"/>
      <c r="M175" s="230"/>
      <c r="N175" s="231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161</v>
      </c>
      <c r="AU175" s="19" t="s">
        <v>81</v>
      </c>
    </row>
    <row r="176" s="13" customFormat="1">
      <c r="A176" s="13"/>
      <c r="B176" s="232"/>
      <c r="C176" s="233"/>
      <c r="D176" s="234" t="s">
        <v>163</v>
      </c>
      <c r="E176" s="235" t="s">
        <v>19</v>
      </c>
      <c r="F176" s="236" t="s">
        <v>319</v>
      </c>
      <c r="G176" s="233"/>
      <c r="H176" s="235" t="s">
        <v>19</v>
      </c>
      <c r="I176" s="237"/>
      <c r="J176" s="233"/>
      <c r="K176" s="233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163</v>
      </c>
      <c r="AU176" s="242" t="s">
        <v>81</v>
      </c>
      <c r="AV176" s="13" t="s">
        <v>79</v>
      </c>
      <c r="AW176" s="13" t="s">
        <v>33</v>
      </c>
      <c r="AX176" s="13" t="s">
        <v>72</v>
      </c>
      <c r="AY176" s="242" t="s">
        <v>152</v>
      </c>
    </row>
    <row r="177" s="14" customFormat="1">
      <c r="A177" s="14"/>
      <c r="B177" s="243"/>
      <c r="C177" s="244"/>
      <c r="D177" s="234" t="s">
        <v>163</v>
      </c>
      <c r="E177" s="245" t="s">
        <v>19</v>
      </c>
      <c r="F177" s="246" t="s">
        <v>1168</v>
      </c>
      <c r="G177" s="244"/>
      <c r="H177" s="247">
        <v>10.449999999999999</v>
      </c>
      <c r="I177" s="248"/>
      <c r="J177" s="244"/>
      <c r="K177" s="244"/>
      <c r="L177" s="249"/>
      <c r="M177" s="250"/>
      <c r="N177" s="251"/>
      <c r="O177" s="251"/>
      <c r="P177" s="251"/>
      <c r="Q177" s="251"/>
      <c r="R177" s="251"/>
      <c r="S177" s="251"/>
      <c r="T177" s="25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3" t="s">
        <v>163</v>
      </c>
      <c r="AU177" s="253" t="s">
        <v>81</v>
      </c>
      <c r="AV177" s="14" t="s">
        <v>81</v>
      </c>
      <c r="AW177" s="14" t="s">
        <v>33</v>
      </c>
      <c r="AX177" s="14" t="s">
        <v>72</v>
      </c>
      <c r="AY177" s="253" t="s">
        <v>152</v>
      </c>
    </row>
    <row r="178" s="13" customFormat="1">
      <c r="A178" s="13"/>
      <c r="B178" s="232"/>
      <c r="C178" s="233"/>
      <c r="D178" s="234" t="s">
        <v>163</v>
      </c>
      <c r="E178" s="235" t="s">
        <v>19</v>
      </c>
      <c r="F178" s="236" t="s">
        <v>1094</v>
      </c>
      <c r="G178" s="233"/>
      <c r="H178" s="235" t="s">
        <v>19</v>
      </c>
      <c r="I178" s="237"/>
      <c r="J178" s="233"/>
      <c r="K178" s="233"/>
      <c r="L178" s="238"/>
      <c r="M178" s="239"/>
      <c r="N178" s="240"/>
      <c r="O178" s="240"/>
      <c r="P178" s="240"/>
      <c r="Q178" s="240"/>
      <c r="R178" s="240"/>
      <c r="S178" s="240"/>
      <c r="T178" s="24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2" t="s">
        <v>163</v>
      </c>
      <c r="AU178" s="242" t="s">
        <v>81</v>
      </c>
      <c r="AV178" s="13" t="s">
        <v>79</v>
      </c>
      <c r="AW178" s="13" t="s">
        <v>33</v>
      </c>
      <c r="AX178" s="13" t="s">
        <v>72</v>
      </c>
      <c r="AY178" s="242" t="s">
        <v>152</v>
      </c>
    </row>
    <row r="179" s="14" customFormat="1">
      <c r="A179" s="14"/>
      <c r="B179" s="243"/>
      <c r="C179" s="244"/>
      <c r="D179" s="234" t="s">
        <v>163</v>
      </c>
      <c r="E179" s="245" t="s">
        <v>19</v>
      </c>
      <c r="F179" s="246" t="s">
        <v>1169</v>
      </c>
      <c r="G179" s="244"/>
      <c r="H179" s="247">
        <v>51.5</v>
      </c>
      <c r="I179" s="248"/>
      <c r="J179" s="244"/>
      <c r="K179" s="244"/>
      <c r="L179" s="249"/>
      <c r="M179" s="250"/>
      <c r="N179" s="251"/>
      <c r="O179" s="251"/>
      <c r="P179" s="251"/>
      <c r="Q179" s="251"/>
      <c r="R179" s="251"/>
      <c r="S179" s="251"/>
      <c r="T179" s="25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3" t="s">
        <v>163</v>
      </c>
      <c r="AU179" s="253" t="s">
        <v>81</v>
      </c>
      <c r="AV179" s="14" t="s">
        <v>81</v>
      </c>
      <c r="AW179" s="14" t="s">
        <v>33</v>
      </c>
      <c r="AX179" s="14" t="s">
        <v>72</v>
      </c>
      <c r="AY179" s="253" t="s">
        <v>152</v>
      </c>
    </row>
    <row r="180" s="15" customFormat="1">
      <c r="A180" s="15"/>
      <c r="B180" s="254"/>
      <c r="C180" s="255"/>
      <c r="D180" s="234" t="s">
        <v>163</v>
      </c>
      <c r="E180" s="256" t="s">
        <v>19</v>
      </c>
      <c r="F180" s="257" t="s">
        <v>194</v>
      </c>
      <c r="G180" s="255"/>
      <c r="H180" s="258">
        <v>61.950000000000003</v>
      </c>
      <c r="I180" s="259"/>
      <c r="J180" s="255"/>
      <c r="K180" s="255"/>
      <c r="L180" s="260"/>
      <c r="M180" s="261"/>
      <c r="N180" s="262"/>
      <c r="O180" s="262"/>
      <c r="P180" s="262"/>
      <c r="Q180" s="262"/>
      <c r="R180" s="262"/>
      <c r="S180" s="262"/>
      <c r="T180" s="263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4" t="s">
        <v>163</v>
      </c>
      <c r="AU180" s="264" t="s">
        <v>81</v>
      </c>
      <c r="AV180" s="15" t="s">
        <v>159</v>
      </c>
      <c r="AW180" s="15" t="s">
        <v>33</v>
      </c>
      <c r="AX180" s="15" t="s">
        <v>79</v>
      </c>
      <c r="AY180" s="264" t="s">
        <v>152</v>
      </c>
    </row>
    <row r="181" s="2" customFormat="1" ht="24.15" customHeight="1">
      <c r="A181" s="40"/>
      <c r="B181" s="41"/>
      <c r="C181" s="214" t="s">
        <v>302</v>
      </c>
      <c r="D181" s="214" t="s">
        <v>154</v>
      </c>
      <c r="E181" s="215" t="s">
        <v>327</v>
      </c>
      <c r="F181" s="216" t="s">
        <v>328</v>
      </c>
      <c r="G181" s="217" t="s">
        <v>157</v>
      </c>
      <c r="H181" s="218">
        <v>61.950000000000003</v>
      </c>
      <c r="I181" s="219"/>
      <c r="J181" s="220">
        <f>ROUND(I181*H181,2)</f>
        <v>0</v>
      </c>
      <c r="K181" s="216" t="s">
        <v>158</v>
      </c>
      <c r="L181" s="46"/>
      <c r="M181" s="221" t="s">
        <v>19</v>
      </c>
      <c r="N181" s="222" t="s">
        <v>43</v>
      </c>
      <c r="O181" s="86"/>
      <c r="P181" s="223">
        <f>O181*H181</f>
        <v>0</v>
      </c>
      <c r="Q181" s="223">
        <v>0</v>
      </c>
      <c r="R181" s="223">
        <f>Q181*H181</f>
        <v>0</v>
      </c>
      <c r="S181" s="223">
        <v>0</v>
      </c>
      <c r="T181" s="224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5" t="s">
        <v>159</v>
      </c>
      <c r="AT181" s="225" t="s">
        <v>154</v>
      </c>
      <c r="AU181" s="225" t="s">
        <v>81</v>
      </c>
      <c r="AY181" s="19" t="s">
        <v>152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9" t="s">
        <v>79</v>
      </c>
      <c r="BK181" s="226">
        <f>ROUND(I181*H181,2)</f>
        <v>0</v>
      </c>
      <c r="BL181" s="19" t="s">
        <v>159</v>
      </c>
      <c r="BM181" s="225" t="s">
        <v>1122</v>
      </c>
    </row>
    <row r="182" s="2" customFormat="1">
      <c r="A182" s="40"/>
      <c r="B182" s="41"/>
      <c r="C182" s="42"/>
      <c r="D182" s="227" t="s">
        <v>161</v>
      </c>
      <c r="E182" s="42"/>
      <c r="F182" s="228" t="s">
        <v>330</v>
      </c>
      <c r="G182" s="42"/>
      <c r="H182" s="42"/>
      <c r="I182" s="229"/>
      <c r="J182" s="42"/>
      <c r="K182" s="42"/>
      <c r="L182" s="46"/>
      <c r="M182" s="230"/>
      <c r="N182" s="231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161</v>
      </c>
      <c r="AU182" s="19" t="s">
        <v>81</v>
      </c>
    </row>
    <row r="183" s="13" customFormat="1">
      <c r="A183" s="13"/>
      <c r="B183" s="232"/>
      <c r="C183" s="233"/>
      <c r="D183" s="234" t="s">
        <v>163</v>
      </c>
      <c r="E183" s="235" t="s">
        <v>19</v>
      </c>
      <c r="F183" s="236" t="s">
        <v>319</v>
      </c>
      <c r="G183" s="233"/>
      <c r="H183" s="235" t="s">
        <v>19</v>
      </c>
      <c r="I183" s="237"/>
      <c r="J183" s="233"/>
      <c r="K183" s="233"/>
      <c r="L183" s="238"/>
      <c r="M183" s="239"/>
      <c r="N183" s="240"/>
      <c r="O183" s="240"/>
      <c r="P183" s="240"/>
      <c r="Q183" s="240"/>
      <c r="R183" s="240"/>
      <c r="S183" s="240"/>
      <c r="T183" s="24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2" t="s">
        <v>163</v>
      </c>
      <c r="AU183" s="242" t="s">
        <v>81</v>
      </c>
      <c r="AV183" s="13" t="s">
        <v>79</v>
      </c>
      <c r="AW183" s="13" t="s">
        <v>33</v>
      </c>
      <c r="AX183" s="13" t="s">
        <v>72</v>
      </c>
      <c r="AY183" s="242" t="s">
        <v>152</v>
      </c>
    </row>
    <row r="184" s="14" customFormat="1">
      <c r="A184" s="14"/>
      <c r="B184" s="243"/>
      <c r="C184" s="244"/>
      <c r="D184" s="234" t="s">
        <v>163</v>
      </c>
      <c r="E184" s="245" t="s">
        <v>19</v>
      </c>
      <c r="F184" s="246" t="s">
        <v>1168</v>
      </c>
      <c r="G184" s="244"/>
      <c r="H184" s="247">
        <v>10.449999999999999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3" t="s">
        <v>163</v>
      </c>
      <c r="AU184" s="253" t="s">
        <v>81</v>
      </c>
      <c r="AV184" s="14" t="s">
        <v>81</v>
      </c>
      <c r="AW184" s="14" t="s">
        <v>33</v>
      </c>
      <c r="AX184" s="14" t="s">
        <v>72</v>
      </c>
      <c r="AY184" s="253" t="s">
        <v>152</v>
      </c>
    </row>
    <row r="185" s="13" customFormat="1">
      <c r="A185" s="13"/>
      <c r="B185" s="232"/>
      <c r="C185" s="233"/>
      <c r="D185" s="234" t="s">
        <v>163</v>
      </c>
      <c r="E185" s="235" t="s">
        <v>19</v>
      </c>
      <c r="F185" s="236" t="s">
        <v>1094</v>
      </c>
      <c r="G185" s="233"/>
      <c r="H185" s="235" t="s">
        <v>19</v>
      </c>
      <c r="I185" s="237"/>
      <c r="J185" s="233"/>
      <c r="K185" s="233"/>
      <c r="L185" s="238"/>
      <c r="M185" s="239"/>
      <c r="N185" s="240"/>
      <c r="O185" s="240"/>
      <c r="P185" s="240"/>
      <c r="Q185" s="240"/>
      <c r="R185" s="240"/>
      <c r="S185" s="240"/>
      <c r="T185" s="24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2" t="s">
        <v>163</v>
      </c>
      <c r="AU185" s="242" t="s">
        <v>81</v>
      </c>
      <c r="AV185" s="13" t="s">
        <v>79</v>
      </c>
      <c r="AW185" s="13" t="s">
        <v>33</v>
      </c>
      <c r="AX185" s="13" t="s">
        <v>72</v>
      </c>
      <c r="AY185" s="242" t="s">
        <v>152</v>
      </c>
    </row>
    <row r="186" s="14" customFormat="1">
      <c r="A186" s="14"/>
      <c r="B186" s="243"/>
      <c r="C186" s="244"/>
      <c r="D186" s="234" t="s">
        <v>163</v>
      </c>
      <c r="E186" s="245" t="s">
        <v>19</v>
      </c>
      <c r="F186" s="246" t="s">
        <v>1169</v>
      </c>
      <c r="G186" s="244"/>
      <c r="H186" s="247">
        <v>51.5</v>
      </c>
      <c r="I186" s="248"/>
      <c r="J186" s="244"/>
      <c r="K186" s="244"/>
      <c r="L186" s="249"/>
      <c r="M186" s="250"/>
      <c r="N186" s="251"/>
      <c r="O186" s="251"/>
      <c r="P186" s="251"/>
      <c r="Q186" s="251"/>
      <c r="R186" s="251"/>
      <c r="S186" s="251"/>
      <c r="T186" s="25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3" t="s">
        <v>163</v>
      </c>
      <c r="AU186" s="253" t="s">
        <v>81</v>
      </c>
      <c r="AV186" s="14" t="s">
        <v>81</v>
      </c>
      <c r="AW186" s="14" t="s">
        <v>33</v>
      </c>
      <c r="AX186" s="14" t="s">
        <v>72</v>
      </c>
      <c r="AY186" s="253" t="s">
        <v>152</v>
      </c>
    </row>
    <row r="187" s="15" customFormat="1">
      <c r="A187" s="15"/>
      <c r="B187" s="254"/>
      <c r="C187" s="255"/>
      <c r="D187" s="234" t="s">
        <v>163</v>
      </c>
      <c r="E187" s="256" t="s">
        <v>19</v>
      </c>
      <c r="F187" s="257" t="s">
        <v>194</v>
      </c>
      <c r="G187" s="255"/>
      <c r="H187" s="258">
        <v>61.950000000000003</v>
      </c>
      <c r="I187" s="259"/>
      <c r="J187" s="255"/>
      <c r="K187" s="255"/>
      <c r="L187" s="260"/>
      <c r="M187" s="261"/>
      <c r="N187" s="262"/>
      <c r="O187" s="262"/>
      <c r="P187" s="262"/>
      <c r="Q187" s="262"/>
      <c r="R187" s="262"/>
      <c r="S187" s="262"/>
      <c r="T187" s="263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4" t="s">
        <v>163</v>
      </c>
      <c r="AU187" s="264" t="s">
        <v>81</v>
      </c>
      <c r="AV187" s="15" t="s">
        <v>159</v>
      </c>
      <c r="AW187" s="15" t="s">
        <v>33</v>
      </c>
      <c r="AX187" s="15" t="s">
        <v>79</v>
      </c>
      <c r="AY187" s="264" t="s">
        <v>152</v>
      </c>
    </row>
    <row r="188" s="12" customFormat="1" ht="22.8" customHeight="1">
      <c r="A188" s="12"/>
      <c r="B188" s="198"/>
      <c r="C188" s="199"/>
      <c r="D188" s="200" t="s">
        <v>71</v>
      </c>
      <c r="E188" s="212" t="s">
        <v>214</v>
      </c>
      <c r="F188" s="212" t="s">
        <v>341</v>
      </c>
      <c r="G188" s="199"/>
      <c r="H188" s="199"/>
      <c r="I188" s="202"/>
      <c r="J188" s="213">
        <f>BK188</f>
        <v>0</v>
      </c>
      <c r="K188" s="199"/>
      <c r="L188" s="204"/>
      <c r="M188" s="205"/>
      <c r="N188" s="206"/>
      <c r="O188" s="206"/>
      <c r="P188" s="207">
        <f>SUM(P189:P203)</f>
        <v>0</v>
      </c>
      <c r="Q188" s="206"/>
      <c r="R188" s="207">
        <f>SUM(R189:R203)</f>
        <v>2.5895049999999999</v>
      </c>
      <c r="S188" s="206"/>
      <c r="T188" s="208">
        <f>SUM(T189:T203)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09" t="s">
        <v>79</v>
      </c>
      <c r="AT188" s="210" t="s">
        <v>71</v>
      </c>
      <c r="AU188" s="210" t="s">
        <v>79</v>
      </c>
      <c r="AY188" s="209" t="s">
        <v>152</v>
      </c>
      <c r="BK188" s="211">
        <f>SUM(BK189:BK203)</f>
        <v>0</v>
      </c>
    </row>
    <row r="189" s="2" customFormat="1" ht="24.15" customHeight="1">
      <c r="A189" s="40"/>
      <c r="B189" s="41"/>
      <c r="C189" s="214" t="s">
        <v>309</v>
      </c>
      <c r="D189" s="214" t="s">
        <v>154</v>
      </c>
      <c r="E189" s="215" t="s">
        <v>352</v>
      </c>
      <c r="F189" s="216" t="s">
        <v>353</v>
      </c>
      <c r="G189" s="217" t="s">
        <v>179</v>
      </c>
      <c r="H189" s="218">
        <v>10</v>
      </c>
      <c r="I189" s="219"/>
      <c r="J189" s="220">
        <f>ROUND(I189*H189,2)</f>
        <v>0</v>
      </c>
      <c r="K189" s="216" t="s">
        <v>158</v>
      </c>
      <c r="L189" s="46"/>
      <c r="M189" s="221" t="s">
        <v>19</v>
      </c>
      <c r="N189" s="222" t="s">
        <v>43</v>
      </c>
      <c r="O189" s="86"/>
      <c r="P189" s="223">
        <f>O189*H189</f>
        <v>0</v>
      </c>
      <c r="Q189" s="223">
        <v>0.16850000000000001</v>
      </c>
      <c r="R189" s="223">
        <f>Q189*H189</f>
        <v>1.6850000000000001</v>
      </c>
      <c r="S189" s="223">
        <v>0</v>
      </c>
      <c r="T189" s="224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5" t="s">
        <v>159</v>
      </c>
      <c r="AT189" s="225" t="s">
        <v>154</v>
      </c>
      <c r="AU189" s="225" t="s">
        <v>81</v>
      </c>
      <c r="AY189" s="19" t="s">
        <v>152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9" t="s">
        <v>79</v>
      </c>
      <c r="BK189" s="226">
        <f>ROUND(I189*H189,2)</f>
        <v>0</v>
      </c>
      <c r="BL189" s="19" t="s">
        <v>159</v>
      </c>
      <c r="BM189" s="225" t="s">
        <v>1123</v>
      </c>
    </row>
    <row r="190" s="2" customFormat="1">
      <c r="A190" s="40"/>
      <c r="B190" s="41"/>
      <c r="C190" s="42"/>
      <c r="D190" s="227" t="s">
        <v>161</v>
      </c>
      <c r="E190" s="42"/>
      <c r="F190" s="228" t="s">
        <v>355</v>
      </c>
      <c r="G190" s="42"/>
      <c r="H190" s="42"/>
      <c r="I190" s="229"/>
      <c r="J190" s="42"/>
      <c r="K190" s="42"/>
      <c r="L190" s="46"/>
      <c r="M190" s="230"/>
      <c r="N190" s="231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161</v>
      </c>
      <c r="AU190" s="19" t="s">
        <v>81</v>
      </c>
    </row>
    <row r="191" s="13" customFormat="1">
      <c r="A191" s="13"/>
      <c r="B191" s="232"/>
      <c r="C191" s="233"/>
      <c r="D191" s="234" t="s">
        <v>163</v>
      </c>
      <c r="E191" s="235" t="s">
        <v>19</v>
      </c>
      <c r="F191" s="236" t="s">
        <v>1124</v>
      </c>
      <c r="G191" s="233"/>
      <c r="H191" s="235" t="s">
        <v>19</v>
      </c>
      <c r="I191" s="237"/>
      <c r="J191" s="233"/>
      <c r="K191" s="233"/>
      <c r="L191" s="238"/>
      <c r="M191" s="239"/>
      <c r="N191" s="240"/>
      <c r="O191" s="240"/>
      <c r="P191" s="240"/>
      <c r="Q191" s="240"/>
      <c r="R191" s="240"/>
      <c r="S191" s="240"/>
      <c r="T191" s="24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2" t="s">
        <v>163</v>
      </c>
      <c r="AU191" s="242" t="s">
        <v>81</v>
      </c>
      <c r="AV191" s="13" t="s">
        <v>79</v>
      </c>
      <c r="AW191" s="13" t="s">
        <v>33</v>
      </c>
      <c r="AX191" s="13" t="s">
        <v>72</v>
      </c>
      <c r="AY191" s="242" t="s">
        <v>152</v>
      </c>
    </row>
    <row r="192" s="14" customFormat="1">
      <c r="A192" s="14"/>
      <c r="B192" s="243"/>
      <c r="C192" s="244"/>
      <c r="D192" s="234" t="s">
        <v>163</v>
      </c>
      <c r="E192" s="245" t="s">
        <v>19</v>
      </c>
      <c r="F192" s="246" t="s">
        <v>219</v>
      </c>
      <c r="G192" s="244"/>
      <c r="H192" s="247">
        <v>10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3" t="s">
        <v>163</v>
      </c>
      <c r="AU192" s="253" t="s">
        <v>81</v>
      </c>
      <c r="AV192" s="14" t="s">
        <v>81</v>
      </c>
      <c r="AW192" s="14" t="s">
        <v>33</v>
      </c>
      <c r="AX192" s="14" t="s">
        <v>79</v>
      </c>
      <c r="AY192" s="253" t="s">
        <v>152</v>
      </c>
    </row>
    <row r="193" s="2" customFormat="1" ht="16.5" customHeight="1">
      <c r="A193" s="40"/>
      <c r="B193" s="41"/>
      <c r="C193" s="265" t="s">
        <v>314</v>
      </c>
      <c r="D193" s="265" t="s">
        <v>228</v>
      </c>
      <c r="E193" s="266" t="s">
        <v>1125</v>
      </c>
      <c r="F193" s="267" t="s">
        <v>1126</v>
      </c>
      <c r="G193" s="268" t="s">
        <v>179</v>
      </c>
      <c r="H193" s="269">
        <v>10.199999999999999</v>
      </c>
      <c r="I193" s="270"/>
      <c r="J193" s="271">
        <f>ROUND(I193*H193,2)</f>
        <v>0</v>
      </c>
      <c r="K193" s="267" t="s">
        <v>158</v>
      </c>
      <c r="L193" s="272"/>
      <c r="M193" s="273" t="s">
        <v>19</v>
      </c>
      <c r="N193" s="274" t="s">
        <v>43</v>
      </c>
      <c r="O193" s="86"/>
      <c r="P193" s="223">
        <f>O193*H193</f>
        <v>0</v>
      </c>
      <c r="Q193" s="223">
        <v>0.085999999999999993</v>
      </c>
      <c r="R193" s="223">
        <f>Q193*H193</f>
        <v>0.87719999999999987</v>
      </c>
      <c r="S193" s="223">
        <v>0</v>
      </c>
      <c r="T193" s="224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5" t="s">
        <v>208</v>
      </c>
      <c r="AT193" s="225" t="s">
        <v>228</v>
      </c>
      <c r="AU193" s="225" t="s">
        <v>81</v>
      </c>
      <c r="AY193" s="19" t="s">
        <v>152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9" t="s">
        <v>79</v>
      </c>
      <c r="BK193" s="226">
        <f>ROUND(I193*H193,2)</f>
        <v>0</v>
      </c>
      <c r="BL193" s="19" t="s">
        <v>159</v>
      </c>
      <c r="BM193" s="225" t="s">
        <v>1127</v>
      </c>
    </row>
    <row r="194" s="14" customFormat="1">
      <c r="A194" s="14"/>
      <c r="B194" s="243"/>
      <c r="C194" s="244"/>
      <c r="D194" s="234" t="s">
        <v>163</v>
      </c>
      <c r="E194" s="244"/>
      <c r="F194" s="246" t="s">
        <v>1170</v>
      </c>
      <c r="G194" s="244"/>
      <c r="H194" s="247">
        <v>10.199999999999999</v>
      </c>
      <c r="I194" s="248"/>
      <c r="J194" s="244"/>
      <c r="K194" s="244"/>
      <c r="L194" s="249"/>
      <c r="M194" s="250"/>
      <c r="N194" s="251"/>
      <c r="O194" s="251"/>
      <c r="P194" s="251"/>
      <c r="Q194" s="251"/>
      <c r="R194" s="251"/>
      <c r="S194" s="251"/>
      <c r="T194" s="25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3" t="s">
        <v>163</v>
      </c>
      <c r="AU194" s="253" t="s">
        <v>81</v>
      </c>
      <c r="AV194" s="14" t="s">
        <v>81</v>
      </c>
      <c r="AW194" s="14" t="s">
        <v>4</v>
      </c>
      <c r="AX194" s="14" t="s">
        <v>79</v>
      </c>
      <c r="AY194" s="253" t="s">
        <v>152</v>
      </c>
    </row>
    <row r="195" s="2" customFormat="1" ht="24.15" customHeight="1">
      <c r="A195" s="40"/>
      <c r="B195" s="41"/>
      <c r="C195" s="214" t="s">
        <v>321</v>
      </c>
      <c r="D195" s="214" t="s">
        <v>154</v>
      </c>
      <c r="E195" s="215" t="s">
        <v>382</v>
      </c>
      <c r="F195" s="216" t="s">
        <v>383</v>
      </c>
      <c r="G195" s="217" t="s">
        <v>179</v>
      </c>
      <c r="H195" s="218">
        <v>21</v>
      </c>
      <c r="I195" s="219"/>
      <c r="J195" s="220">
        <f>ROUND(I195*H195,2)</f>
        <v>0</v>
      </c>
      <c r="K195" s="216" t="s">
        <v>158</v>
      </c>
      <c r="L195" s="46"/>
      <c r="M195" s="221" t="s">
        <v>19</v>
      </c>
      <c r="N195" s="222" t="s">
        <v>43</v>
      </c>
      <c r="O195" s="86"/>
      <c r="P195" s="223">
        <f>O195*H195</f>
        <v>0</v>
      </c>
      <c r="Q195" s="223">
        <v>0.00017000000000000001</v>
      </c>
      <c r="R195" s="223">
        <f>Q195*H195</f>
        <v>0.0035700000000000003</v>
      </c>
      <c r="S195" s="223">
        <v>0</v>
      </c>
      <c r="T195" s="224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5" t="s">
        <v>159</v>
      </c>
      <c r="AT195" s="225" t="s">
        <v>154</v>
      </c>
      <c r="AU195" s="225" t="s">
        <v>81</v>
      </c>
      <c r="AY195" s="19" t="s">
        <v>152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9" t="s">
        <v>79</v>
      </c>
      <c r="BK195" s="226">
        <f>ROUND(I195*H195,2)</f>
        <v>0</v>
      </c>
      <c r="BL195" s="19" t="s">
        <v>159</v>
      </c>
      <c r="BM195" s="225" t="s">
        <v>1129</v>
      </c>
    </row>
    <row r="196" s="2" customFormat="1">
      <c r="A196" s="40"/>
      <c r="B196" s="41"/>
      <c r="C196" s="42"/>
      <c r="D196" s="227" t="s">
        <v>161</v>
      </c>
      <c r="E196" s="42"/>
      <c r="F196" s="228" t="s">
        <v>385</v>
      </c>
      <c r="G196" s="42"/>
      <c r="H196" s="42"/>
      <c r="I196" s="229"/>
      <c r="J196" s="42"/>
      <c r="K196" s="42"/>
      <c r="L196" s="46"/>
      <c r="M196" s="230"/>
      <c r="N196" s="231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161</v>
      </c>
      <c r="AU196" s="19" t="s">
        <v>81</v>
      </c>
    </row>
    <row r="197" s="2" customFormat="1" ht="16.5" customHeight="1">
      <c r="A197" s="40"/>
      <c r="B197" s="41"/>
      <c r="C197" s="214" t="s">
        <v>326</v>
      </c>
      <c r="D197" s="214" t="s">
        <v>154</v>
      </c>
      <c r="E197" s="215" t="s">
        <v>387</v>
      </c>
      <c r="F197" s="216" t="s">
        <v>388</v>
      </c>
      <c r="G197" s="217" t="s">
        <v>157</v>
      </c>
      <c r="H197" s="218">
        <v>50.5</v>
      </c>
      <c r="I197" s="219"/>
      <c r="J197" s="220">
        <f>ROUND(I197*H197,2)</f>
        <v>0</v>
      </c>
      <c r="K197" s="216" t="s">
        <v>158</v>
      </c>
      <c r="L197" s="46"/>
      <c r="M197" s="221" t="s">
        <v>19</v>
      </c>
      <c r="N197" s="222" t="s">
        <v>43</v>
      </c>
      <c r="O197" s="86"/>
      <c r="P197" s="223">
        <f>O197*H197</f>
        <v>0</v>
      </c>
      <c r="Q197" s="223">
        <v>0.00046999999999999999</v>
      </c>
      <c r="R197" s="223">
        <f>Q197*H197</f>
        <v>0.023734999999999999</v>
      </c>
      <c r="S197" s="223">
        <v>0</v>
      </c>
      <c r="T197" s="224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25" t="s">
        <v>159</v>
      </c>
      <c r="AT197" s="225" t="s">
        <v>154</v>
      </c>
      <c r="AU197" s="225" t="s">
        <v>81</v>
      </c>
      <c r="AY197" s="19" t="s">
        <v>152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9" t="s">
        <v>79</v>
      </c>
      <c r="BK197" s="226">
        <f>ROUND(I197*H197,2)</f>
        <v>0</v>
      </c>
      <c r="BL197" s="19" t="s">
        <v>159</v>
      </c>
      <c r="BM197" s="225" t="s">
        <v>1130</v>
      </c>
    </row>
    <row r="198" s="2" customFormat="1">
      <c r="A198" s="40"/>
      <c r="B198" s="41"/>
      <c r="C198" s="42"/>
      <c r="D198" s="227" t="s">
        <v>161</v>
      </c>
      <c r="E198" s="42"/>
      <c r="F198" s="228" t="s">
        <v>390</v>
      </c>
      <c r="G198" s="42"/>
      <c r="H198" s="42"/>
      <c r="I198" s="229"/>
      <c r="J198" s="42"/>
      <c r="K198" s="42"/>
      <c r="L198" s="46"/>
      <c r="M198" s="230"/>
      <c r="N198" s="231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161</v>
      </c>
      <c r="AU198" s="19" t="s">
        <v>81</v>
      </c>
    </row>
    <row r="199" s="13" customFormat="1">
      <c r="A199" s="13"/>
      <c r="B199" s="232"/>
      <c r="C199" s="233"/>
      <c r="D199" s="234" t="s">
        <v>163</v>
      </c>
      <c r="E199" s="235" t="s">
        <v>19</v>
      </c>
      <c r="F199" s="236" t="s">
        <v>1094</v>
      </c>
      <c r="G199" s="233"/>
      <c r="H199" s="235" t="s">
        <v>19</v>
      </c>
      <c r="I199" s="237"/>
      <c r="J199" s="233"/>
      <c r="K199" s="233"/>
      <c r="L199" s="238"/>
      <c r="M199" s="239"/>
      <c r="N199" s="240"/>
      <c r="O199" s="240"/>
      <c r="P199" s="240"/>
      <c r="Q199" s="240"/>
      <c r="R199" s="240"/>
      <c r="S199" s="240"/>
      <c r="T199" s="24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2" t="s">
        <v>163</v>
      </c>
      <c r="AU199" s="242" t="s">
        <v>81</v>
      </c>
      <c r="AV199" s="13" t="s">
        <v>79</v>
      </c>
      <c r="AW199" s="13" t="s">
        <v>33</v>
      </c>
      <c r="AX199" s="13" t="s">
        <v>72</v>
      </c>
      <c r="AY199" s="242" t="s">
        <v>152</v>
      </c>
    </row>
    <row r="200" s="14" customFormat="1">
      <c r="A200" s="14"/>
      <c r="B200" s="243"/>
      <c r="C200" s="244"/>
      <c r="D200" s="234" t="s">
        <v>163</v>
      </c>
      <c r="E200" s="245" t="s">
        <v>19</v>
      </c>
      <c r="F200" s="246" t="s">
        <v>1165</v>
      </c>
      <c r="G200" s="244"/>
      <c r="H200" s="247">
        <v>50.5</v>
      </c>
      <c r="I200" s="248"/>
      <c r="J200" s="244"/>
      <c r="K200" s="244"/>
      <c r="L200" s="249"/>
      <c r="M200" s="250"/>
      <c r="N200" s="251"/>
      <c r="O200" s="251"/>
      <c r="P200" s="251"/>
      <c r="Q200" s="251"/>
      <c r="R200" s="251"/>
      <c r="S200" s="251"/>
      <c r="T200" s="25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3" t="s">
        <v>163</v>
      </c>
      <c r="AU200" s="253" t="s">
        <v>81</v>
      </c>
      <c r="AV200" s="14" t="s">
        <v>81</v>
      </c>
      <c r="AW200" s="14" t="s">
        <v>33</v>
      </c>
      <c r="AX200" s="14" t="s">
        <v>79</v>
      </c>
      <c r="AY200" s="253" t="s">
        <v>152</v>
      </c>
    </row>
    <row r="201" s="2" customFormat="1" ht="16.5" customHeight="1">
      <c r="A201" s="40"/>
      <c r="B201" s="41"/>
      <c r="C201" s="214" t="s">
        <v>331</v>
      </c>
      <c r="D201" s="214" t="s">
        <v>154</v>
      </c>
      <c r="E201" s="215" t="s">
        <v>392</v>
      </c>
      <c r="F201" s="216" t="s">
        <v>393</v>
      </c>
      <c r="G201" s="217" t="s">
        <v>179</v>
      </c>
      <c r="H201" s="218">
        <v>21</v>
      </c>
      <c r="I201" s="219"/>
      <c r="J201" s="220">
        <f>ROUND(I201*H201,2)</f>
        <v>0</v>
      </c>
      <c r="K201" s="216" t="s">
        <v>158</v>
      </c>
      <c r="L201" s="46"/>
      <c r="M201" s="221" t="s">
        <v>19</v>
      </c>
      <c r="N201" s="222" t="s">
        <v>43</v>
      </c>
      <c r="O201" s="86"/>
      <c r="P201" s="223">
        <f>O201*H201</f>
        <v>0</v>
      </c>
      <c r="Q201" s="223">
        <v>0</v>
      </c>
      <c r="R201" s="223">
        <f>Q201*H201</f>
        <v>0</v>
      </c>
      <c r="S201" s="223">
        <v>0</v>
      </c>
      <c r="T201" s="224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25" t="s">
        <v>159</v>
      </c>
      <c r="AT201" s="225" t="s">
        <v>154</v>
      </c>
      <c r="AU201" s="225" t="s">
        <v>81</v>
      </c>
      <c r="AY201" s="19" t="s">
        <v>152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9" t="s">
        <v>79</v>
      </c>
      <c r="BK201" s="226">
        <f>ROUND(I201*H201,2)</f>
        <v>0</v>
      </c>
      <c r="BL201" s="19" t="s">
        <v>159</v>
      </c>
      <c r="BM201" s="225" t="s">
        <v>1131</v>
      </c>
    </row>
    <row r="202" s="2" customFormat="1">
      <c r="A202" s="40"/>
      <c r="B202" s="41"/>
      <c r="C202" s="42"/>
      <c r="D202" s="227" t="s">
        <v>161</v>
      </c>
      <c r="E202" s="42"/>
      <c r="F202" s="228" t="s">
        <v>395</v>
      </c>
      <c r="G202" s="42"/>
      <c r="H202" s="42"/>
      <c r="I202" s="229"/>
      <c r="J202" s="42"/>
      <c r="K202" s="42"/>
      <c r="L202" s="46"/>
      <c r="M202" s="230"/>
      <c r="N202" s="231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161</v>
      </c>
      <c r="AU202" s="19" t="s">
        <v>81</v>
      </c>
    </row>
    <row r="203" s="14" customFormat="1">
      <c r="A203" s="14"/>
      <c r="B203" s="243"/>
      <c r="C203" s="244"/>
      <c r="D203" s="234" t="s">
        <v>163</v>
      </c>
      <c r="E203" s="245" t="s">
        <v>19</v>
      </c>
      <c r="F203" s="246" t="s">
        <v>7</v>
      </c>
      <c r="G203" s="244"/>
      <c r="H203" s="247">
        <v>21</v>
      </c>
      <c r="I203" s="248"/>
      <c r="J203" s="244"/>
      <c r="K203" s="244"/>
      <c r="L203" s="249"/>
      <c r="M203" s="250"/>
      <c r="N203" s="251"/>
      <c r="O203" s="251"/>
      <c r="P203" s="251"/>
      <c r="Q203" s="251"/>
      <c r="R203" s="251"/>
      <c r="S203" s="251"/>
      <c r="T203" s="25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3" t="s">
        <v>163</v>
      </c>
      <c r="AU203" s="253" t="s">
        <v>81</v>
      </c>
      <c r="AV203" s="14" t="s">
        <v>81</v>
      </c>
      <c r="AW203" s="14" t="s">
        <v>33</v>
      </c>
      <c r="AX203" s="14" t="s">
        <v>79</v>
      </c>
      <c r="AY203" s="253" t="s">
        <v>152</v>
      </c>
    </row>
    <row r="204" s="12" customFormat="1" ht="22.8" customHeight="1">
      <c r="A204" s="12"/>
      <c r="B204" s="198"/>
      <c r="C204" s="199"/>
      <c r="D204" s="200" t="s">
        <v>71</v>
      </c>
      <c r="E204" s="212" t="s">
        <v>427</v>
      </c>
      <c r="F204" s="212" t="s">
        <v>428</v>
      </c>
      <c r="G204" s="199"/>
      <c r="H204" s="199"/>
      <c r="I204" s="202"/>
      <c r="J204" s="213">
        <f>BK204</f>
        <v>0</v>
      </c>
      <c r="K204" s="199"/>
      <c r="L204" s="204"/>
      <c r="M204" s="205"/>
      <c r="N204" s="206"/>
      <c r="O204" s="206"/>
      <c r="P204" s="207">
        <f>SUM(P205:P221)</f>
        <v>0</v>
      </c>
      <c r="Q204" s="206"/>
      <c r="R204" s="207">
        <f>SUM(R205:R221)</f>
        <v>0</v>
      </c>
      <c r="S204" s="206"/>
      <c r="T204" s="208">
        <f>SUM(T205:T221)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9" t="s">
        <v>79</v>
      </c>
      <c r="AT204" s="210" t="s">
        <v>71</v>
      </c>
      <c r="AU204" s="210" t="s">
        <v>79</v>
      </c>
      <c r="AY204" s="209" t="s">
        <v>152</v>
      </c>
      <c r="BK204" s="211">
        <f>SUM(BK205:BK221)</f>
        <v>0</v>
      </c>
    </row>
    <row r="205" s="2" customFormat="1" ht="24.15" customHeight="1">
      <c r="A205" s="40"/>
      <c r="B205" s="41"/>
      <c r="C205" s="214" t="s">
        <v>336</v>
      </c>
      <c r="D205" s="214" t="s">
        <v>154</v>
      </c>
      <c r="E205" s="215" t="s">
        <v>430</v>
      </c>
      <c r="F205" s="216" t="s">
        <v>431</v>
      </c>
      <c r="G205" s="217" t="s">
        <v>231</v>
      </c>
      <c r="H205" s="218">
        <v>48.057000000000002</v>
      </c>
      <c r="I205" s="219"/>
      <c r="J205" s="220">
        <f>ROUND(I205*H205,2)</f>
        <v>0</v>
      </c>
      <c r="K205" s="216" t="s">
        <v>158</v>
      </c>
      <c r="L205" s="46"/>
      <c r="M205" s="221" t="s">
        <v>19</v>
      </c>
      <c r="N205" s="222" t="s">
        <v>43</v>
      </c>
      <c r="O205" s="86"/>
      <c r="P205" s="223">
        <f>O205*H205</f>
        <v>0</v>
      </c>
      <c r="Q205" s="223">
        <v>0</v>
      </c>
      <c r="R205" s="223">
        <f>Q205*H205</f>
        <v>0</v>
      </c>
      <c r="S205" s="223">
        <v>0</v>
      </c>
      <c r="T205" s="224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5" t="s">
        <v>159</v>
      </c>
      <c r="AT205" s="225" t="s">
        <v>154</v>
      </c>
      <c r="AU205" s="225" t="s">
        <v>81</v>
      </c>
      <c r="AY205" s="19" t="s">
        <v>152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9" t="s">
        <v>79</v>
      </c>
      <c r="BK205" s="226">
        <f>ROUND(I205*H205,2)</f>
        <v>0</v>
      </c>
      <c r="BL205" s="19" t="s">
        <v>159</v>
      </c>
      <c r="BM205" s="225" t="s">
        <v>1132</v>
      </c>
    </row>
    <row r="206" s="2" customFormat="1">
      <c r="A206" s="40"/>
      <c r="B206" s="41"/>
      <c r="C206" s="42"/>
      <c r="D206" s="227" t="s">
        <v>161</v>
      </c>
      <c r="E206" s="42"/>
      <c r="F206" s="228" t="s">
        <v>433</v>
      </c>
      <c r="G206" s="42"/>
      <c r="H206" s="42"/>
      <c r="I206" s="229"/>
      <c r="J206" s="42"/>
      <c r="K206" s="42"/>
      <c r="L206" s="46"/>
      <c r="M206" s="230"/>
      <c r="N206" s="231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161</v>
      </c>
      <c r="AU206" s="19" t="s">
        <v>81</v>
      </c>
    </row>
    <row r="207" s="2" customFormat="1" ht="24.15" customHeight="1">
      <c r="A207" s="40"/>
      <c r="B207" s="41"/>
      <c r="C207" s="214" t="s">
        <v>342</v>
      </c>
      <c r="D207" s="214" t="s">
        <v>154</v>
      </c>
      <c r="E207" s="215" t="s">
        <v>435</v>
      </c>
      <c r="F207" s="216" t="s">
        <v>436</v>
      </c>
      <c r="G207" s="217" t="s">
        <v>231</v>
      </c>
      <c r="H207" s="218">
        <v>672.798</v>
      </c>
      <c r="I207" s="219"/>
      <c r="J207" s="220">
        <f>ROUND(I207*H207,2)</f>
        <v>0</v>
      </c>
      <c r="K207" s="216" t="s">
        <v>158</v>
      </c>
      <c r="L207" s="46"/>
      <c r="M207" s="221" t="s">
        <v>19</v>
      </c>
      <c r="N207" s="222" t="s">
        <v>43</v>
      </c>
      <c r="O207" s="86"/>
      <c r="P207" s="223">
        <f>O207*H207</f>
        <v>0</v>
      </c>
      <c r="Q207" s="223">
        <v>0</v>
      </c>
      <c r="R207" s="223">
        <f>Q207*H207</f>
        <v>0</v>
      </c>
      <c r="S207" s="223">
        <v>0</v>
      </c>
      <c r="T207" s="224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25" t="s">
        <v>159</v>
      </c>
      <c r="AT207" s="225" t="s">
        <v>154</v>
      </c>
      <c r="AU207" s="225" t="s">
        <v>81</v>
      </c>
      <c r="AY207" s="19" t="s">
        <v>152</v>
      </c>
      <c r="BE207" s="226">
        <f>IF(N207="základní",J207,0)</f>
        <v>0</v>
      </c>
      <c r="BF207" s="226">
        <f>IF(N207="snížená",J207,0)</f>
        <v>0</v>
      </c>
      <c r="BG207" s="226">
        <f>IF(N207="zákl. přenesená",J207,0)</f>
        <v>0</v>
      </c>
      <c r="BH207" s="226">
        <f>IF(N207="sníž. přenesená",J207,0)</f>
        <v>0</v>
      </c>
      <c r="BI207" s="226">
        <f>IF(N207="nulová",J207,0)</f>
        <v>0</v>
      </c>
      <c r="BJ207" s="19" t="s">
        <v>79</v>
      </c>
      <c r="BK207" s="226">
        <f>ROUND(I207*H207,2)</f>
        <v>0</v>
      </c>
      <c r="BL207" s="19" t="s">
        <v>159</v>
      </c>
      <c r="BM207" s="225" t="s">
        <v>1133</v>
      </c>
    </row>
    <row r="208" s="2" customFormat="1">
      <c r="A208" s="40"/>
      <c r="B208" s="41"/>
      <c r="C208" s="42"/>
      <c r="D208" s="227" t="s">
        <v>161</v>
      </c>
      <c r="E208" s="42"/>
      <c r="F208" s="228" t="s">
        <v>438</v>
      </c>
      <c r="G208" s="42"/>
      <c r="H208" s="42"/>
      <c r="I208" s="229"/>
      <c r="J208" s="42"/>
      <c r="K208" s="42"/>
      <c r="L208" s="46"/>
      <c r="M208" s="230"/>
      <c r="N208" s="231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161</v>
      </c>
      <c r="AU208" s="19" t="s">
        <v>81</v>
      </c>
    </row>
    <row r="209" s="14" customFormat="1">
      <c r="A209" s="14"/>
      <c r="B209" s="243"/>
      <c r="C209" s="244"/>
      <c r="D209" s="234" t="s">
        <v>163</v>
      </c>
      <c r="E209" s="245" t="s">
        <v>19</v>
      </c>
      <c r="F209" s="246" t="s">
        <v>1171</v>
      </c>
      <c r="G209" s="244"/>
      <c r="H209" s="247">
        <v>672.798</v>
      </c>
      <c r="I209" s="248"/>
      <c r="J209" s="244"/>
      <c r="K209" s="244"/>
      <c r="L209" s="249"/>
      <c r="M209" s="250"/>
      <c r="N209" s="251"/>
      <c r="O209" s="251"/>
      <c r="P209" s="251"/>
      <c r="Q209" s="251"/>
      <c r="R209" s="251"/>
      <c r="S209" s="251"/>
      <c r="T209" s="25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3" t="s">
        <v>163</v>
      </c>
      <c r="AU209" s="253" t="s">
        <v>81</v>
      </c>
      <c r="AV209" s="14" t="s">
        <v>81</v>
      </c>
      <c r="AW209" s="14" t="s">
        <v>33</v>
      </c>
      <c r="AX209" s="14" t="s">
        <v>79</v>
      </c>
      <c r="AY209" s="253" t="s">
        <v>152</v>
      </c>
    </row>
    <row r="210" s="2" customFormat="1" ht="16.5" customHeight="1">
      <c r="A210" s="40"/>
      <c r="B210" s="41"/>
      <c r="C210" s="214" t="s">
        <v>347</v>
      </c>
      <c r="D210" s="214" t="s">
        <v>154</v>
      </c>
      <c r="E210" s="215" t="s">
        <v>441</v>
      </c>
      <c r="F210" s="216" t="s">
        <v>442</v>
      </c>
      <c r="G210" s="217" t="s">
        <v>231</v>
      </c>
      <c r="H210" s="218">
        <v>48.057000000000002</v>
      </c>
      <c r="I210" s="219"/>
      <c r="J210" s="220">
        <f>ROUND(I210*H210,2)</f>
        <v>0</v>
      </c>
      <c r="K210" s="216" t="s">
        <v>158</v>
      </c>
      <c r="L210" s="46"/>
      <c r="M210" s="221" t="s">
        <v>19</v>
      </c>
      <c r="N210" s="222" t="s">
        <v>43</v>
      </c>
      <c r="O210" s="86"/>
      <c r="P210" s="223">
        <f>O210*H210</f>
        <v>0</v>
      </c>
      <c r="Q210" s="223">
        <v>0</v>
      </c>
      <c r="R210" s="223">
        <f>Q210*H210</f>
        <v>0</v>
      </c>
      <c r="S210" s="223">
        <v>0</v>
      </c>
      <c r="T210" s="224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25" t="s">
        <v>159</v>
      </c>
      <c r="AT210" s="225" t="s">
        <v>154</v>
      </c>
      <c r="AU210" s="225" t="s">
        <v>81</v>
      </c>
      <c r="AY210" s="19" t="s">
        <v>152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19" t="s">
        <v>79</v>
      </c>
      <c r="BK210" s="226">
        <f>ROUND(I210*H210,2)</f>
        <v>0</v>
      </c>
      <c r="BL210" s="19" t="s">
        <v>159</v>
      </c>
      <c r="BM210" s="225" t="s">
        <v>1135</v>
      </c>
    </row>
    <row r="211" s="2" customFormat="1">
      <c r="A211" s="40"/>
      <c r="B211" s="41"/>
      <c r="C211" s="42"/>
      <c r="D211" s="227" t="s">
        <v>161</v>
      </c>
      <c r="E211" s="42"/>
      <c r="F211" s="228" t="s">
        <v>444</v>
      </c>
      <c r="G211" s="42"/>
      <c r="H211" s="42"/>
      <c r="I211" s="229"/>
      <c r="J211" s="42"/>
      <c r="K211" s="42"/>
      <c r="L211" s="46"/>
      <c r="M211" s="230"/>
      <c r="N211" s="231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161</v>
      </c>
      <c r="AU211" s="19" t="s">
        <v>81</v>
      </c>
    </row>
    <row r="212" s="2" customFormat="1" ht="24.15" customHeight="1">
      <c r="A212" s="40"/>
      <c r="B212" s="41"/>
      <c r="C212" s="214" t="s">
        <v>264</v>
      </c>
      <c r="D212" s="214" t="s">
        <v>154</v>
      </c>
      <c r="E212" s="215" t="s">
        <v>446</v>
      </c>
      <c r="F212" s="216" t="s">
        <v>447</v>
      </c>
      <c r="G212" s="217" t="s">
        <v>231</v>
      </c>
      <c r="H212" s="218">
        <v>22.539000000000001</v>
      </c>
      <c r="I212" s="219"/>
      <c r="J212" s="220">
        <f>ROUND(I212*H212,2)</f>
        <v>0</v>
      </c>
      <c r="K212" s="216" t="s">
        <v>158</v>
      </c>
      <c r="L212" s="46"/>
      <c r="M212" s="221" t="s">
        <v>19</v>
      </c>
      <c r="N212" s="222" t="s">
        <v>43</v>
      </c>
      <c r="O212" s="86"/>
      <c r="P212" s="223">
        <f>O212*H212</f>
        <v>0</v>
      </c>
      <c r="Q212" s="223">
        <v>0</v>
      </c>
      <c r="R212" s="223">
        <f>Q212*H212</f>
        <v>0</v>
      </c>
      <c r="S212" s="223">
        <v>0</v>
      </c>
      <c r="T212" s="224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25" t="s">
        <v>159</v>
      </c>
      <c r="AT212" s="225" t="s">
        <v>154</v>
      </c>
      <c r="AU212" s="225" t="s">
        <v>81</v>
      </c>
      <c r="AY212" s="19" t="s">
        <v>152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9" t="s">
        <v>79</v>
      </c>
      <c r="BK212" s="226">
        <f>ROUND(I212*H212,2)</f>
        <v>0</v>
      </c>
      <c r="BL212" s="19" t="s">
        <v>159</v>
      </c>
      <c r="BM212" s="225" t="s">
        <v>1136</v>
      </c>
    </row>
    <row r="213" s="2" customFormat="1">
      <c r="A213" s="40"/>
      <c r="B213" s="41"/>
      <c r="C213" s="42"/>
      <c r="D213" s="227" t="s">
        <v>161</v>
      </c>
      <c r="E213" s="42"/>
      <c r="F213" s="228" t="s">
        <v>449</v>
      </c>
      <c r="G213" s="42"/>
      <c r="H213" s="42"/>
      <c r="I213" s="229"/>
      <c r="J213" s="42"/>
      <c r="K213" s="42"/>
      <c r="L213" s="46"/>
      <c r="M213" s="230"/>
      <c r="N213" s="231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161</v>
      </c>
      <c r="AU213" s="19" t="s">
        <v>81</v>
      </c>
    </row>
    <row r="214" s="14" customFormat="1">
      <c r="A214" s="14"/>
      <c r="B214" s="243"/>
      <c r="C214" s="244"/>
      <c r="D214" s="234" t="s">
        <v>163</v>
      </c>
      <c r="E214" s="245" t="s">
        <v>19</v>
      </c>
      <c r="F214" s="246" t="s">
        <v>1172</v>
      </c>
      <c r="G214" s="244"/>
      <c r="H214" s="247">
        <v>16.408999999999999</v>
      </c>
      <c r="I214" s="248"/>
      <c r="J214" s="244"/>
      <c r="K214" s="244"/>
      <c r="L214" s="249"/>
      <c r="M214" s="250"/>
      <c r="N214" s="251"/>
      <c r="O214" s="251"/>
      <c r="P214" s="251"/>
      <c r="Q214" s="251"/>
      <c r="R214" s="251"/>
      <c r="S214" s="251"/>
      <c r="T214" s="252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3" t="s">
        <v>163</v>
      </c>
      <c r="AU214" s="253" t="s">
        <v>81</v>
      </c>
      <c r="AV214" s="14" t="s">
        <v>81</v>
      </c>
      <c r="AW214" s="14" t="s">
        <v>33</v>
      </c>
      <c r="AX214" s="14" t="s">
        <v>72</v>
      </c>
      <c r="AY214" s="253" t="s">
        <v>152</v>
      </c>
    </row>
    <row r="215" s="14" customFormat="1">
      <c r="A215" s="14"/>
      <c r="B215" s="243"/>
      <c r="C215" s="244"/>
      <c r="D215" s="234" t="s">
        <v>163</v>
      </c>
      <c r="E215" s="245" t="s">
        <v>19</v>
      </c>
      <c r="F215" s="246" t="s">
        <v>1173</v>
      </c>
      <c r="G215" s="244"/>
      <c r="H215" s="247">
        <v>6.1299999999999999</v>
      </c>
      <c r="I215" s="248"/>
      <c r="J215" s="244"/>
      <c r="K215" s="244"/>
      <c r="L215" s="249"/>
      <c r="M215" s="250"/>
      <c r="N215" s="251"/>
      <c r="O215" s="251"/>
      <c r="P215" s="251"/>
      <c r="Q215" s="251"/>
      <c r="R215" s="251"/>
      <c r="S215" s="251"/>
      <c r="T215" s="25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3" t="s">
        <v>163</v>
      </c>
      <c r="AU215" s="253" t="s">
        <v>81</v>
      </c>
      <c r="AV215" s="14" t="s">
        <v>81</v>
      </c>
      <c r="AW215" s="14" t="s">
        <v>33</v>
      </c>
      <c r="AX215" s="14" t="s">
        <v>72</v>
      </c>
      <c r="AY215" s="253" t="s">
        <v>152</v>
      </c>
    </row>
    <row r="216" s="15" customFormat="1">
      <c r="A216" s="15"/>
      <c r="B216" s="254"/>
      <c r="C216" s="255"/>
      <c r="D216" s="234" t="s">
        <v>163</v>
      </c>
      <c r="E216" s="256" t="s">
        <v>19</v>
      </c>
      <c r="F216" s="257" t="s">
        <v>194</v>
      </c>
      <c r="G216" s="255"/>
      <c r="H216" s="258">
        <v>22.539000000000001</v>
      </c>
      <c r="I216" s="259"/>
      <c r="J216" s="255"/>
      <c r="K216" s="255"/>
      <c r="L216" s="260"/>
      <c r="M216" s="261"/>
      <c r="N216" s="262"/>
      <c r="O216" s="262"/>
      <c r="P216" s="262"/>
      <c r="Q216" s="262"/>
      <c r="R216" s="262"/>
      <c r="S216" s="262"/>
      <c r="T216" s="263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4" t="s">
        <v>163</v>
      </c>
      <c r="AU216" s="264" t="s">
        <v>81</v>
      </c>
      <c r="AV216" s="15" t="s">
        <v>159</v>
      </c>
      <c r="AW216" s="15" t="s">
        <v>33</v>
      </c>
      <c r="AX216" s="15" t="s">
        <v>79</v>
      </c>
      <c r="AY216" s="264" t="s">
        <v>152</v>
      </c>
    </row>
    <row r="217" s="2" customFormat="1" ht="24.15" customHeight="1">
      <c r="A217" s="40"/>
      <c r="B217" s="41"/>
      <c r="C217" s="214" t="s">
        <v>359</v>
      </c>
      <c r="D217" s="214" t="s">
        <v>154</v>
      </c>
      <c r="E217" s="215" t="s">
        <v>457</v>
      </c>
      <c r="F217" s="216" t="s">
        <v>235</v>
      </c>
      <c r="G217" s="217" t="s">
        <v>231</v>
      </c>
      <c r="H217" s="218">
        <v>22.216000000000001</v>
      </c>
      <c r="I217" s="219"/>
      <c r="J217" s="220">
        <f>ROUND(I217*H217,2)</f>
        <v>0</v>
      </c>
      <c r="K217" s="216" t="s">
        <v>158</v>
      </c>
      <c r="L217" s="46"/>
      <c r="M217" s="221" t="s">
        <v>19</v>
      </c>
      <c r="N217" s="222" t="s">
        <v>43</v>
      </c>
      <c r="O217" s="86"/>
      <c r="P217" s="223">
        <f>O217*H217</f>
        <v>0</v>
      </c>
      <c r="Q217" s="223">
        <v>0</v>
      </c>
      <c r="R217" s="223">
        <f>Q217*H217</f>
        <v>0</v>
      </c>
      <c r="S217" s="223">
        <v>0</v>
      </c>
      <c r="T217" s="224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25" t="s">
        <v>159</v>
      </c>
      <c r="AT217" s="225" t="s">
        <v>154</v>
      </c>
      <c r="AU217" s="225" t="s">
        <v>81</v>
      </c>
      <c r="AY217" s="19" t="s">
        <v>152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9" t="s">
        <v>79</v>
      </c>
      <c r="BK217" s="226">
        <f>ROUND(I217*H217,2)</f>
        <v>0</v>
      </c>
      <c r="BL217" s="19" t="s">
        <v>159</v>
      </c>
      <c r="BM217" s="225" t="s">
        <v>1139</v>
      </c>
    </row>
    <row r="218" s="2" customFormat="1">
      <c r="A218" s="40"/>
      <c r="B218" s="41"/>
      <c r="C218" s="42"/>
      <c r="D218" s="227" t="s">
        <v>161</v>
      </c>
      <c r="E218" s="42"/>
      <c r="F218" s="228" t="s">
        <v>459</v>
      </c>
      <c r="G218" s="42"/>
      <c r="H218" s="42"/>
      <c r="I218" s="229"/>
      <c r="J218" s="42"/>
      <c r="K218" s="42"/>
      <c r="L218" s="46"/>
      <c r="M218" s="230"/>
      <c r="N218" s="231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161</v>
      </c>
      <c r="AU218" s="19" t="s">
        <v>81</v>
      </c>
    </row>
    <row r="219" s="2" customFormat="1" ht="24.15" customHeight="1">
      <c r="A219" s="40"/>
      <c r="B219" s="41"/>
      <c r="C219" s="214" t="s">
        <v>364</v>
      </c>
      <c r="D219" s="214" t="s">
        <v>154</v>
      </c>
      <c r="E219" s="215" t="s">
        <v>462</v>
      </c>
      <c r="F219" s="216" t="s">
        <v>463</v>
      </c>
      <c r="G219" s="217" t="s">
        <v>231</v>
      </c>
      <c r="H219" s="218">
        <v>3.302</v>
      </c>
      <c r="I219" s="219"/>
      <c r="J219" s="220">
        <f>ROUND(I219*H219,2)</f>
        <v>0</v>
      </c>
      <c r="K219" s="216" t="s">
        <v>158</v>
      </c>
      <c r="L219" s="46"/>
      <c r="M219" s="221" t="s">
        <v>19</v>
      </c>
      <c r="N219" s="222" t="s">
        <v>43</v>
      </c>
      <c r="O219" s="86"/>
      <c r="P219" s="223">
        <f>O219*H219</f>
        <v>0</v>
      </c>
      <c r="Q219" s="223">
        <v>0</v>
      </c>
      <c r="R219" s="223">
        <f>Q219*H219</f>
        <v>0</v>
      </c>
      <c r="S219" s="223">
        <v>0</v>
      </c>
      <c r="T219" s="224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25" t="s">
        <v>159</v>
      </c>
      <c r="AT219" s="225" t="s">
        <v>154</v>
      </c>
      <c r="AU219" s="225" t="s">
        <v>81</v>
      </c>
      <c r="AY219" s="19" t="s">
        <v>152</v>
      </c>
      <c r="BE219" s="226">
        <f>IF(N219="základní",J219,0)</f>
        <v>0</v>
      </c>
      <c r="BF219" s="226">
        <f>IF(N219="snížená",J219,0)</f>
        <v>0</v>
      </c>
      <c r="BG219" s="226">
        <f>IF(N219="zákl. přenesená",J219,0)</f>
        <v>0</v>
      </c>
      <c r="BH219" s="226">
        <f>IF(N219="sníž. přenesená",J219,0)</f>
        <v>0</v>
      </c>
      <c r="BI219" s="226">
        <f>IF(N219="nulová",J219,0)</f>
        <v>0</v>
      </c>
      <c r="BJ219" s="19" t="s">
        <v>79</v>
      </c>
      <c r="BK219" s="226">
        <f>ROUND(I219*H219,2)</f>
        <v>0</v>
      </c>
      <c r="BL219" s="19" t="s">
        <v>159</v>
      </c>
      <c r="BM219" s="225" t="s">
        <v>1140</v>
      </c>
    </row>
    <row r="220" s="2" customFormat="1">
      <c r="A220" s="40"/>
      <c r="B220" s="41"/>
      <c r="C220" s="42"/>
      <c r="D220" s="227" t="s">
        <v>161</v>
      </c>
      <c r="E220" s="42"/>
      <c r="F220" s="228" t="s">
        <v>465</v>
      </c>
      <c r="G220" s="42"/>
      <c r="H220" s="42"/>
      <c r="I220" s="229"/>
      <c r="J220" s="42"/>
      <c r="K220" s="42"/>
      <c r="L220" s="46"/>
      <c r="M220" s="230"/>
      <c r="N220" s="231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161</v>
      </c>
      <c r="AU220" s="19" t="s">
        <v>81</v>
      </c>
    </row>
    <row r="221" s="14" customFormat="1">
      <c r="A221" s="14"/>
      <c r="B221" s="243"/>
      <c r="C221" s="244"/>
      <c r="D221" s="234" t="s">
        <v>163</v>
      </c>
      <c r="E221" s="245" t="s">
        <v>19</v>
      </c>
      <c r="F221" s="246" t="s">
        <v>1174</v>
      </c>
      <c r="G221" s="244"/>
      <c r="H221" s="247">
        <v>3.302</v>
      </c>
      <c r="I221" s="248"/>
      <c r="J221" s="244"/>
      <c r="K221" s="244"/>
      <c r="L221" s="249"/>
      <c r="M221" s="250"/>
      <c r="N221" s="251"/>
      <c r="O221" s="251"/>
      <c r="P221" s="251"/>
      <c r="Q221" s="251"/>
      <c r="R221" s="251"/>
      <c r="S221" s="251"/>
      <c r="T221" s="252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3" t="s">
        <v>163</v>
      </c>
      <c r="AU221" s="253" t="s">
        <v>81</v>
      </c>
      <c r="AV221" s="14" t="s">
        <v>81</v>
      </c>
      <c r="AW221" s="14" t="s">
        <v>33</v>
      </c>
      <c r="AX221" s="14" t="s">
        <v>79</v>
      </c>
      <c r="AY221" s="253" t="s">
        <v>152</v>
      </c>
    </row>
    <row r="222" s="12" customFormat="1" ht="22.8" customHeight="1">
      <c r="A222" s="12"/>
      <c r="B222" s="198"/>
      <c r="C222" s="199"/>
      <c r="D222" s="200" t="s">
        <v>71</v>
      </c>
      <c r="E222" s="212" t="s">
        <v>467</v>
      </c>
      <c r="F222" s="212" t="s">
        <v>468</v>
      </c>
      <c r="G222" s="199"/>
      <c r="H222" s="199"/>
      <c r="I222" s="202"/>
      <c r="J222" s="213">
        <f>BK222</f>
        <v>0</v>
      </c>
      <c r="K222" s="199"/>
      <c r="L222" s="204"/>
      <c r="M222" s="205"/>
      <c r="N222" s="206"/>
      <c r="O222" s="206"/>
      <c r="P222" s="207">
        <f>SUM(P223:P224)</f>
        <v>0</v>
      </c>
      <c r="Q222" s="206"/>
      <c r="R222" s="207">
        <f>SUM(R223:R224)</f>
        <v>0</v>
      </c>
      <c r="S222" s="206"/>
      <c r="T222" s="208">
        <f>SUM(T223:T224)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09" t="s">
        <v>79</v>
      </c>
      <c r="AT222" s="210" t="s">
        <v>71</v>
      </c>
      <c r="AU222" s="210" t="s">
        <v>79</v>
      </c>
      <c r="AY222" s="209" t="s">
        <v>152</v>
      </c>
      <c r="BK222" s="211">
        <f>SUM(BK223:BK224)</f>
        <v>0</v>
      </c>
    </row>
    <row r="223" s="2" customFormat="1" ht="24.15" customHeight="1">
      <c r="A223" s="40"/>
      <c r="B223" s="41"/>
      <c r="C223" s="214" t="s">
        <v>369</v>
      </c>
      <c r="D223" s="214" t="s">
        <v>154</v>
      </c>
      <c r="E223" s="215" t="s">
        <v>1142</v>
      </c>
      <c r="F223" s="216" t="s">
        <v>1143</v>
      </c>
      <c r="G223" s="217" t="s">
        <v>231</v>
      </c>
      <c r="H223" s="218">
        <v>54.289999999999999</v>
      </c>
      <c r="I223" s="219"/>
      <c r="J223" s="220">
        <f>ROUND(I223*H223,2)</f>
        <v>0</v>
      </c>
      <c r="K223" s="216" t="s">
        <v>158</v>
      </c>
      <c r="L223" s="46"/>
      <c r="M223" s="221" t="s">
        <v>19</v>
      </c>
      <c r="N223" s="222" t="s">
        <v>43</v>
      </c>
      <c r="O223" s="86"/>
      <c r="P223" s="223">
        <f>O223*H223</f>
        <v>0</v>
      </c>
      <c r="Q223" s="223">
        <v>0</v>
      </c>
      <c r="R223" s="223">
        <f>Q223*H223</f>
        <v>0</v>
      </c>
      <c r="S223" s="223">
        <v>0</v>
      </c>
      <c r="T223" s="224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25" t="s">
        <v>159</v>
      </c>
      <c r="AT223" s="225" t="s">
        <v>154</v>
      </c>
      <c r="AU223" s="225" t="s">
        <v>81</v>
      </c>
      <c r="AY223" s="19" t="s">
        <v>152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9" t="s">
        <v>79</v>
      </c>
      <c r="BK223" s="226">
        <f>ROUND(I223*H223,2)</f>
        <v>0</v>
      </c>
      <c r="BL223" s="19" t="s">
        <v>159</v>
      </c>
      <c r="BM223" s="225" t="s">
        <v>1144</v>
      </c>
    </row>
    <row r="224" s="2" customFormat="1">
      <c r="A224" s="40"/>
      <c r="B224" s="41"/>
      <c r="C224" s="42"/>
      <c r="D224" s="227" t="s">
        <v>161</v>
      </c>
      <c r="E224" s="42"/>
      <c r="F224" s="228" t="s">
        <v>1145</v>
      </c>
      <c r="G224" s="42"/>
      <c r="H224" s="42"/>
      <c r="I224" s="229"/>
      <c r="J224" s="42"/>
      <c r="K224" s="42"/>
      <c r="L224" s="46"/>
      <c r="M224" s="230"/>
      <c r="N224" s="231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161</v>
      </c>
      <c r="AU224" s="19" t="s">
        <v>81</v>
      </c>
    </row>
    <row r="225" s="12" customFormat="1" ht="25.92" customHeight="1">
      <c r="A225" s="12"/>
      <c r="B225" s="198"/>
      <c r="C225" s="199"/>
      <c r="D225" s="200" t="s">
        <v>71</v>
      </c>
      <c r="E225" s="201" t="s">
        <v>474</v>
      </c>
      <c r="F225" s="201" t="s">
        <v>475</v>
      </c>
      <c r="G225" s="199"/>
      <c r="H225" s="199"/>
      <c r="I225" s="202"/>
      <c r="J225" s="203">
        <f>BK225</f>
        <v>0</v>
      </c>
      <c r="K225" s="199"/>
      <c r="L225" s="204"/>
      <c r="M225" s="205"/>
      <c r="N225" s="206"/>
      <c r="O225" s="206"/>
      <c r="P225" s="207">
        <f>P226+P234+P242</f>
        <v>0</v>
      </c>
      <c r="Q225" s="206"/>
      <c r="R225" s="207">
        <f>R226+R234+R242</f>
        <v>0</v>
      </c>
      <c r="S225" s="206"/>
      <c r="T225" s="208">
        <f>T226+T234+T242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09" t="s">
        <v>183</v>
      </c>
      <c r="AT225" s="210" t="s">
        <v>71</v>
      </c>
      <c r="AU225" s="210" t="s">
        <v>72</v>
      </c>
      <c r="AY225" s="209" t="s">
        <v>152</v>
      </c>
      <c r="BK225" s="211">
        <f>BK226+BK234+BK242</f>
        <v>0</v>
      </c>
    </row>
    <row r="226" s="12" customFormat="1" ht="22.8" customHeight="1">
      <c r="A226" s="12"/>
      <c r="B226" s="198"/>
      <c r="C226" s="199"/>
      <c r="D226" s="200" t="s">
        <v>71</v>
      </c>
      <c r="E226" s="212" t="s">
        <v>476</v>
      </c>
      <c r="F226" s="212" t="s">
        <v>477</v>
      </c>
      <c r="G226" s="199"/>
      <c r="H226" s="199"/>
      <c r="I226" s="202"/>
      <c r="J226" s="213">
        <f>BK226</f>
        <v>0</v>
      </c>
      <c r="K226" s="199"/>
      <c r="L226" s="204"/>
      <c r="M226" s="205"/>
      <c r="N226" s="206"/>
      <c r="O226" s="206"/>
      <c r="P226" s="207">
        <f>SUM(P227:P233)</f>
        <v>0</v>
      </c>
      <c r="Q226" s="206"/>
      <c r="R226" s="207">
        <f>SUM(R227:R233)</f>
        <v>0</v>
      </c>
      <c r="S226" s="206"/>
      <c r="T226" s="208">
        <f>SUM(T227:T233)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09" t="s">
        <v>183</v>
      </c>
      <c r="AT226" s="210" t="s">
        <v>71</v>
      </c>
      <c r="AU226" s="210" t="s">
        <v>79</v>
      </c>
      <c r="AY226" s="209" t="s">
        <v>152</v>
      </c>
      <c r="BK226" s="211">
        <f>SUM(BK227:BK233)</f>
        <v>0</v>
      </c>
    </row>
    <row r="227" s="2" customFormat="1" ht="16.5" customHeight="1">
      <c r="A227" s="40"/>
      <c r="B227" s="41"/>
      <c r="C227" s="214" t="s">
        <v>376</v>
      </c>
      <c r="D227" s="214" t="s">
        <v>154</v>
      </c>
      <c r="E227" s="215" t="s">
        <v>479</v>
      </c>
      <c r="F227" s="216" t="s">
        <v>480</v>
      </c>
      <c r="G227" s="217" t="s">
        <v>481</v>
      </c>
      <c r="H227" s="218">
        <v>10</v>
      </c>
      <c r="I227" s="219"/>
      <c r="J227" s="220">
        <f>ROUND(I227*H227,2)</f>
        <v>0</v>
      </c>
      <c r="K227" s="216" t="s">
        <v>19</v>
      </c>
      <c r="L227" s="46"/>
      <c r="M227" s="221" t="s">
        <v>19</v>
      </c>
      <c r="N227" s="222" t="s">
        <v>43</v>
      </c>
      <c r="O227" s="86"/>
      <c r="P227" s="223">
        <f>O227*H227</f>
        <v>0</v>
      </c>
      <c r="Q227" s="223">
        <v>0</v>
      </c>
      <c r="R227" s="223">
        <f>Q227*H227</f>
        <v>0</v>
      </c>
      <c r="S227" s="223">
        <v>0</v>
      </c>
      <c r="T227" s="224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25" t="s">
        <v>482</v>
      </c>
      <c r="AT227" s="225" t="s">
        <v>154</v>
      </c>
      <c r="AU227" s="225" t="s">
        <v>81</v>
      </c>
      <c r="AY227" s="19" t="s">
        <v>152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19" t="s">
        <v>79</v>
      </c>
      <c r="BK227" s="226">
        <f>ROUND(I227*H227,2)</f>
        <v>0</v>
      </c>
      <c r="BL227" s="19" t="s">
        <v>482</v>
      </c>
      <c r="BM227" s="225" t="s">
        <v>1146</v>
      </c>
    </row>
    <row r="228" s="13" customFormat="1">
      <c r="A228" s="13"/>
      <c r="B228" s="232"/>
      <c r="C228" s="233"/>
      <c r="D228" s="234" t="s">
        <v>163</v>
      </c>
      <c r="E228" s="235" t="s">
        <v>19</v>
      </c>
      <c r="F228" s="236" t="s">
        <v>484</v>
      </c>
      <c r="G228" s="233"/>
      <c r="H228" s="235" t="s">
        <v>19</v>
      </c>
      <c r="I228" s="237"/>
      <c r="J228" s="233"/>
      <c r="K228" s="233"/>
      <c r="L228" s="238"/>
      <c r="M228" s="239"/>
      <c r="N228" s="240"/>
      <c r="O228" s="240"/>
      <c r="P228" s="240"/>
      <c r="Q228" s="240"/>
      <c r="R228" s="240"/>
      <c r="S228" s="240"/>
      <c r="T228" s="24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2" t="s">
        <v>163</v>
      </c>
      <c r="AU228" s="242" t="s">
        <v>81</v>
      </c>
      <c r="AV228" s="13" t="s">
        <v>79</v>
      </c>
      <c r="AW228" s="13" t="s">
        <v>33</v>
      </c>
      <c r="AX228" s="13" t="s">
        <v>72</v>
      </c>
      <c r="AY228" s="242" t="s">
        <v>152</v>
      </c>
    </row>
    <row r="229" s="14" customFormat="1">
      <c r="A229" s="14"/>
      <c r="B229" s="243"/>
      <c r="C229" s="244"/>
      <c r="D229" s="234" t="s">
        <v>163</v>
      </c>
      <c r="E229" s="245" t="s">
        <v>19</v>
      </c>
      <c r="F229" s="246" t="s">
        <v>219</v>
      </c>
      <c r="G229" s="244"/>
      <c r="H229" s="247">
        <v>10</v>
      </c>
      <c r="I229" s="248"/>
      <c r="J229" s="244"/>
      <c r="K229" s="244"/>
      <c r="L229" s="249"/>
      <c r="M229" s="250"/>
      <c r="N229" s="251"/>
      <c r="O229" s="251"/>
      <c r="P229" s="251"/>
      <c r="Q229" s="251"/>
      <c r="R229" s="251"/>
      <c r="S229" s="251"/>
      <c r="T229" s="25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3" t="s">
        <v>163</v>
      </c>
      <c r="AU229" s="253" t="s">
        <v>81</v>
      </c>
      <c r="AV229" s="14" t="s">
        <v>81</v>
      </c>
      <c r="AW229" s="14" t="s">
        <v>33</v>
      </c>
      <c r="AX229" s="14" t="s">
        <v>79</v>
      </c>
      <c r="AY229" s="253" t="s">
        <v>152</v>
      </c>
    </row>
    <row r="230" s="2" customFormat="1" ht="16.5" customHeight="1">
      <c r="A230" s="40"/>
      <c r="B230" s="41"/>
      <c r="C230" s="214" t="s">
        <v>381</v>
      </c>
      <c r="D230" s="214" t="s">
        <v>154</v>
      </c>
      <c r="E230" s="215" t="s">
        <v>486</v>
      </c>
      <c r="F230" s="216" t="s">
        <v>487</v>
      </c>
      <c r="G230" s="217" t="s">
        <v>481</v>
      </c>
      <c r="H230" s="218">
        <v>10</v>
      </c>
      <c r="I230" s="219"/>
      <c r="J230" s="220">
        <f>ROUND(I230*H230,2)</f>
        <v>0</v>
      </c>
      <c r="K230" s="216" t="s">
        <v>19</v>
      </c>
      <c r="L230" s="46"/>
      <c r="M230" s="221" t="s">
        <v>19</v>
      </c>
      <c r="N230" s="222" t="s">
        <v>43</v>
      </c>
      <c r="O230" s="86"/>
      <c r="P230" s="223">
        <f>O230*H230</f>
        <v>0</v>
      </c>
      <c r="Q230" s="223">
        <v>0</v>
      </c>
      <c r="R230" s="223">
        <f>Q230*H230</f>
        <v>0</v>
      </c>
      <c r="S230" s="223">
        <v>0</v>
      </c>
      <c r="T230" s="224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25" t="s">
        <v>482</v>
      </c>
      <c r="AT230" s="225" t="s">
        <v>154</v>
      </c>
      <c r="AU230" s="225" t="s">
        <v>81</v>
      </c>
      <c r="AY230" s="19" t="s">
        <v>152</v>
      </c>
      <c r="BE230" s="226">
        <f>IF(N230="základní",J230,0)</f>
        <v>0</v>
      </c>
      <c r="BF230" s="226">
        <f>IF(N230="snížená",J230,0)</f>
        <v>0</v>
      </c>
      <c r="BG230" s="226">
        <f>IF(N230="zákl. přenesená",J230,0)</f>
        <v>0</v>
      </c>
      <c r="BH230" s="226">
        <f>IF(N230="sníž. přenesená",J230,0)</f>
        <v>0</v>
      </c>
      <c r="BI230" s="226">
        <f>IF(N230="nulová",J230,0)</f>
        <v>0</v>
      </c>
      <c r="BJ230" s="19" t="s">
        <v>79</v>
      </c>
      <c r="BK230" s="226">
        <f>ROUND(I230*H230,2)</f>
        <v>0</v>
      </c>
      <c r="BL230" s="19" t="s">
        <v>482</v>
      </c>
      <c r="BM230" s="225" t="s">
        <v>1147</v>
      </c>
    </row>
    <row r="231" s="2" customFormat="1" ht="16.5" customHeight="1">
      <c r="A231" s="40"/>
      <c r="B231" s="41"/>
      <c r="C231" s="214" t="s">
        <v>386</v>
      </c>
      <c r="D231" s="214" t="s">
        <v>154</v>
      </c>
      <c r="E231" s="215" t="s">
        <v>490</v>
      </c>
      <c r="F231" s="216" t="s">
        <v>491</v>
      </c>
      <c r="G231" s="217" t="s">
        <v>481</v>
      </c>
      <c r="H231" s="218">
        <v>10</v>
      </c>
      <c r="I231" s="219"/>
      <c r="J231" s="220">
        <f>ROUND(I231*H231,2)</f>
        <v>0</v>
      </c>
      <c r="K231" s="216" t="s">
        <v>19</v>
      </c>
      <c r="L231" s="46"/>
      <c r="M231" s="221" t="s">
        <v>19</v>
      </c>
      <c r="N231" s="222" t="s">
        <v>43</v>
      </c>
      <c r="O231" s="86"/>
      <c r="P231" s="223">
        <f>O231*H231</f>
        <v>0</v>
      </c>
      <c r="Q231" s="223">
        <v>0</v>
      </c>
      <c r="R231" s="223">
        <f>Q231*H231</f>
        <v>0</v>
      </c>
      <c r="S231" s="223">
        <v>0</v>
      </c>
      <c r="T231" s="224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25" t="s">
        <v>482</v>
      </c>
      <c r="AT231" s="225" t="s">
        <v>154</v>
      </c>
      <c r="AU231" s="225" t="s">
        <v>81</v>
      </c>
      <c r="AY231" s="19" t="s">
        <v>152</v>
      </c>
      <c r="BE231" s="226">
        <f>IF(N231="základní",J231,0)</f>
        <v>0</v>
      </c>
      <c r="BF231" s="226">
        <f>IF(N231="snížená",J231,0)</f>
        <v>0</v>
      </c>
      <c r="BG231" s="226">
        <f>IF(N231="zákl. přenesená",J231,0)</f>
        <v>0</v>
      </c>
      <c r="BH231" s="226">
        <f>IF(N231="sníž. přenesená",J231,0)</f>
        <v>0</v>
      </c>
      <c r="BI231" s="226">
        <f>IF(N231="nulová",J231,0)</f>
        <v>0</v>
      </c>
      <c r="BJ231" s="19" t="s">
        <v>79</v>
      </c>
      <c r="BK231" s="226">
        <f>ROUND(I231*H231,2)</f>
        <v>0</v>
      </c>
      <c r="BL231" s="19" t="s">
        <v>482</v>
      </c>
      <c r="BM231" s="225" t="s">
        <v>1148</v>
      </c>
    </row>
    <row r="232" s="13" customFormat="1">
      <c r="A232" s="13"/>
      <c r="B232" s="232"/>
      <c r="C232" s="233"/>
      <c r="D232" s="234" t="s">
        <v>163</v>
      </c>
      <c r="E232" s="235" t="s">
        <v>19</v>
      </c>
      <c r="F232" s="236" t="s">
        <v>493</v>
      </c>
      <c r="G232" s="233"/>
      <c r="H232" s="235" t="s">
        <v>19</v>
      </c>
      <c r="I232" s="237"/>
      <c r="J232" s="233"/>
      <c r="K232" s="233"/>
      <c r="L232" s="238"/>
      <c r="M232" s="239"/>
      <c r="N232" s="240"/>
      <c r="O232" s="240"/>
      <c r="P232" s="240"/>
      <c r="Q232" s="240"/>
      <c r="R232" s="240"/>
      <c r="S232" s="240"/>
      <c r="T232" s="24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2" t="s">
        <v>163</v>
      </c>
      <c r="AU232" s="242" t="s">
        <v>81</v>
      </c>
      <c r="AV232" s="13" t="s">
        <v>79</v>
      </c>
      <c r="AW232" s="13" t="s">
        <v>33</v>
      </c>
      <c r="AX232" s="13" t="s">
        <v>72</v>
      </c>
      <c r="AY232" s="242" t="s">
        <v>152</v>
      </c>
    </row>
    <row r="233" s="14" customFormat="1">
      <c r="A233" s="14"/>
      <c r="B233" s="243"/>
      <c r="C233" s="244"/>
      <c r="D233" s="234" t="s">
        <v>163</v>
      </c>
      <c r="E233" s="245" t="s">
        <v>19</v>
      </c>
      <c r="F233" s="246" t="s">
        <v>219</v>
      </c>
      <c r="G233" s="244"/>
      <c r="H233" s="247">
        <v>10</v>
      </c>
      <c r="I233" s="248"/>
      <c r="J233" s="244"/>
      <c r="K233" s="244"/>
      <c r="L233" s="249"/>
      <c r="M233" s="250"/>
      <c r="N233" s="251"/>
      <c r="O233" s="251"/>
      <c r="P233" s="251"/>
      <c r="Q233" s="251"/>
      <c r="R233" s="251"/>
      <c r="S233" s="251"/>
      <c r="T233" s="252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3" t="s">
        <v>163</v>
      </c>
      <c r="AU233" s="253" t="s">
        <v>81</v>
      </c>
      <c r="AV233" s="14" t="s">
        <v>81</v>
      </c>
      <c r="AW233" s="14" t="s">
        <v>33</v>
      </c>
      <c r="AX233" s="14" t="s">
        <v>79</v>
      </c>
      <c r="AY233" s="253" t="s">
        <v>152</v>
      </c>
    </row>
    <row r="234" s="12" customFormat="1" ht="22.8" customHeight="1">
      <c r="A234" s="12"/>
      <c r="B234" s="198"/>
      <c r="C234" s="199"/>
      <c r="D234" s="200" t="s">
        <v>71</v>
      </c>
      <c r="E234" s="212" t="s">
        <v>494</v>
      </c>
      <c r="F234" s="212" t="s">
        <v>495</v>
      </c>
      <c r="G234" s="199"/>
      <c r="H234" s="199"/>
      <c r="I234" s="202"/>
      <c r="J234" s="213">
        <f>BK234</f>
        <v>0</v>
      </c>
      <c r="K234" s="199"/>
      <c r="L234" s="204"/>
      <c r="M234" s="205"/>
      <c r="N234" s="206"/>
      <c r="O234" s="206"/>
      <c r="P234" s="207">
        <f>SUM(P235:P241)</f>
        <v>0</v>
      </c>
      <c r="Q234" s="206"/>
      <c r="R234" s="207">
        <f>SUM(R235:R241)</f>
        <v>0</v>
      </c>
      <c r="S234" s="206"/>
      <c r="T234" s="208">
        <f>SUM(T235:T241)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09" t="s">
        <v>183</v>
      </c>
      <c r="AT234" s="210" t="s">
        <v>71</v>
      </c>
      <c r="AU234" s="210" t="s">
        <v>79</v>
      </c>
      <c r="AY234" s="209" t="s">
        <v>152</v>
      </c>
      <c r="BK234" s="211">
        <f>SUM(BK235:BK241)</f>
        <v>0</v>
      </c>
    </row>
    <row r="235" s="2" customFormat="1" ht="16.5" customHeight="1">
      <c r="A235" s="40"/>
      <c r="B235" s="41"/>
      <c r="C235" s="214" t="s">
        <v>391</v>
      </c>
      <c r="D235" s="214" t="s">
        <v>154</v>
      </c>
      <c r="E235" s="215" t="s">
        <v>497</v>
      </c>
      <c r="F235" s="216" t="s">
        <v>498</v>
      </c>
      <c r="G235" s="217" t="s">
        <v>400</v>
      </c>
      <c r="H235" s="218">
        <v>1</v>
      </c>
      <c r="I235" s="219"/>
      <c r="J235" s="220">
        <f>ROUND(I235*H235,2)</f>
        <v>0</v>
      </c>
      <c r="K235" s="216" t="s">
        <v>19</v>
      </c>
      <c r="L235" s="46"/>
      <c r="M235" s="221" t="s">
        <v>19</v>
      </c>
      <c r="N235" s="222" t="s">
        <v>43</v>
      </c>
      <c r="O235" s="86"/>
      <c r="P235" s="223">
        <f>O235*H235</f>
        <v>0</v>
      </c>
      <c r="Q235" s="223">
        <v>0</v>
      </c>
      <c r="R235" s="223">
        <f>Q235*H235</f>
        <v>0</v>
      </c>
      <c r="S235" s="223">
        <v>0</v>
      </c>
      <c r="T235" s="224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25" t="s">
        <v>482</v>
      </c>
      <c r="AT235" s="225" t="s">
        <v>154</v>
      </c>
      <c r="AU235" s="225" t="s">
        <v>81</v>
      </c>
      <c r="AY235" s="19" t="s">
        <v>152</v>
      </c>
      <c r="BE235" s="226">
        <f>IF(N235="základní",J235,0)</f>
        <v>0</v>
      </c>
      <c r="BF235" s="226">
        <f>IF(N235="snížená",J235,0)</f>
        <v>0</v>
      </c>
      <c r="BG235" s="226">
        <f>IF(N235="zákl. přenesená",J235,0)</f>
        <v>0</v>
      </c>
      <c r="BH235" s="226">
        <f>IF(N235="sníž. přenesená",J235,0)</f>
        <v>0</v>
      </c>
      <c r="BI235" s="226">
        <f>IF(N235="nulová",J235,0)</f>
        <v>0</v>
      </c>
      <c r="BJ235" s="19" t="s">
        <v>79</v>
      </c>
      <c r="BK235" s="226">
        <f>ROUND(I235*H235,2)</f>
        <v>0</v>
      </c>
      <c r="BL235" s="19" t="s">
        <v>482</v>
      </c>
      <c r="BM235" s="225" t="s">
        <v>1149</v>
      </c>
    </row>
    <row r="236" s="2" customFormat="1" ht="16.5" customHeight="1">
      <c r="A236" s="40"/>
      <c r="B236" s="41"/>
      <c r="C236" s="214" t="s">
        <v>397</v>
      </c>
      <c r="D236" s="214" t="s">
        <v>154</v>
      </c>
      <c r="E236" s="215" t="s">
        <v>501</v>
      </c>
      <c r="F236" s="216" t="s">
        <v>502</v>
      </c>
      <c r="G236" s="217" t="s">
        <v>503</v>
      </c>
      <c r="H236" s="218">
        <v>1</v>
      </c>
      <c r="I236" s="219"/>
      <c r="J236" s="220">
        <f>ROUND(I236*H236,2)</f>
        <v>0</v>
      </c>
      <c r="K236" s="216" t="s">
        <v>19</v>
      </c>
      <c r="L236" s="46"/>
      <c r="M236" s="221" t="s">
        <v>19</v>
      </c>
      <c r="N236" s="222" t="s">
        <v>43</v>
      </c>
      <c r="O236" s="86"/>
      <c r="P236" s="223">
        <f>O236*H236</f>
        <v>0</v>
      </c>
      <c r="Q236" s="223">
        <v>0</v>
      </c>
      <c r="R236" s="223">
        <f>Q236*H236</f>
        <v>0</v>
      </c>
      <c r="S236" s="223">
        <v>0</v>
      </c>
      <c r="T236" s="224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25" t="s">
        <v>482</v>
      </c>
      <c r="AT236" s="225" t="s">
        <v>154</v>
      </c>
      <c r="AU236" s="225" t="s">
        <v>81</v>
      </c>
      <c r="AY236" s="19" t="s">
        <v>152</v>
      </c>
      <c r="BE236" s="226">
        <f>IF(N236="základní",J236,0)</f>
        <v>0</v>
      </c>
      <c r="BF236" s="226">
        <f>IF(N236="snížená",J236,0)</f>
        <v>0</v>
      </c>
      <c r="BG236" s="226">
        <f>IF(N236="zákl. přenesená",J236,0)</f>
        <v>0</v>
      </c>
      <c r="BH236" s="226">
        <f>IF(N236="sníž. přenesená",J236,0)</f>
        <v>0</v>
      </c>
      <c r="BI236" s="226">
        <f>IF(N236="nulová",J236,0)</f>
        <v>0</v>
      </c>
      <c r="BJ236" s="19" t="s">
        <v>79</v>
      </c>
      <c r="BK236" s="226">
        <f>ROUND(I236*H236,2)</f>
        <v>0</v>
      </c>
      <c r="BL236" s="19" t="s">
        <v>482</v>
      </c>
      <c r="BM236" s="225" t="s">
        <v>1150</v>
      </c>
    </row>
    <row r="237" s="14" customFormat="1">
      <c r="A237" s="14"/>
      <c r="B237" s="243"/>
      <c r="C237" s="244"/>
      <c r="D237" s="234" t="s">
        <v>163</v>
      </c>
      <c r="E237" s="245" t="s">
        <v>19</v>
      </c>
      <c r="F237" s="246" t="s">
        <v>79</v>
      </c>
      <c r="G237" s="244"/>
      <c r="H237" s="247">
        <v>1</v>
      </c>
      <c r="I237" s="248"/>
      <c r="J237" s="244"/>
      <c r="K237" s="244"/>
      <c r="L237" s="249"/>
      <c r="M237" s="250"/>
      <c r="N237" s="251"/>
      <c r="O237" s="251"/>
      <c r="P237" s="251"/>
      <c r="Q237" s="251"/>
      <c r="R237" s="251"/>
      <c r="S237" s="251"/>
      <c r="T237" s="25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3" t="s">
        <v>163</v>
      </c>
      <c r="AU237" s="253" t="s">
        <v>81</v>
      </c>
      <c r="AV237" s="14" t="s">
        <v>81</v>
      </c>
      <c r="AW237" s="14" t="s">
        <v>33</v>
      </c>
      <c r="AX237" s="14" t="s">
        <v>79</v>
      </c>
      <c r="AY237" s="253" t="s">
        <v>152</v>
      </c>
    </row>
    <row r="238" s="2" customFormat="1" ht="16.5" customHeight="1">
      <c r="A238" s="40"/>
      <c r="B238" s="41"/>
      <c r="C238" s="214" t="s">
        <v>404</v>
      </c>
      <c r="D238" s="214" t="s">
        <v>154</v>
      </c>
      <c r="E238" s="215" t="s">
        <v>506</v>
      </c>
      <c r="F238" s="216" t="s">
        <v>507</v>
      </c>
      <c r="G238" s="217" t="s">
        <v>503</v>
      </c>
      <c r="H238" s="218">
        <v>1</v>
      </c>
      <c r="I238" s="219"/>
      <c r="J238" s="220">
        <f>ROUND(I238*H238,2)</f>
        <v>0</v>
      </c>
      <c r="K238" s="216" t="s">
        <v>19</v>
      </c>
      <c r="L238" s="46"/>
      <c r="M238" s="221" t="s">
        <v>19</v>
      </c>
      <c r="N238" s="222" t="s">
        <v>43</v>
      </c>
      <c r="O238" s="86"/>
      <c r="P238" s="223">
        <f>O238*H238</f>
        <v>0</v>
      </c>
      <c r="Q238" s="223">
        <v>0</v>
      </c>
      <c r="R238" s="223">
        <f>Q238*H238</f>
        <v>0</v>
      </c>
      <c r="S238" s="223">
        <v>0</v>
      </c>
      <c r="T238" s="224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25" t="s">
        <v>482</v>
      </c>
      <c r="AT238" s="225" t="s">
        <v>154</v>
      </c>
      <c r="AU238" s="225" t="s">
        <v>81</v>
      </c>
      <c r="AY238" s="19" t="s">
        <v>152</v>
      </c>
      <c r="BE238" s="226">
        <f>IF(N238="základní",J238,0)</f>
        <v>0</v>
      </c>
      <c r="BF238" s="226">
        <f>IF(N238="snížená",J238,0)</f>
        <v>0</v>
      </c>
      <c r="BG238" s="226">
        <f>IF(N238="zákl. přenesená",J238,0)</f>
        <v>0</v>
      </c>
      <c r="BH238" s="226">
        <f>IF(N238="sníž. přenesená",J238,0)</f>
        <v>0</v>
      </c>
      <c r="BI238" s="226">
        <f>IF(N238="nulová",J238,0)</f>
        <v>0</v>
      </c>
      <c r="BJ238" s="19" t="s">
        <v>79</v>
      </c>
      <c r="BK238" s="226">
        <f>ROUND(I238*H238,2)</f>
        <v>0</v>
      </c>
      <c r="BL238" s="19" t="s">
        <v>482</v>
      </c>
      <c r="BM238" s="225" t="s">
        <v>1151</v>
      </c>
    </row>
    <row r="239" s="13" customFormat="1">
      <c r="A239" s="13"/>
      <c r="B239" s="232"/>
      <c r="C239" s="233"/>
      <c r="D239" s="234" t="s">
        <v>163</v>
      </c>
      <c r="E239" s="235" t="s">
        <v>19</v>
      </c>
      <c r="F239" s="236" t="s">
        <v>509</v>
      </c>
      <c r="G239" s="233"/>
      <c r="H239" s="235" t="s">
        <v>19</v>
      </c>
      <c r="I239" s="237"/>
      <c r="J239" s="233"/>
      <c r="K239" s="233"/>
      <c r="L239" s="238"/>
      <c r="M239" s="239"/>
      <c r="N239" s="240"/>
      <c r="O239" s="240"/>
      <c r="P239" s="240"/>
      <c r="Q239" s="240"/>
      <c r="R239" s="240"/>
      <c r="S239" s="240"/>
      <c r="T239" s="24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2" t="s">
        <v>163</v>
      </c>
      <c r="AU239" s="242" t="s">
        <v>81</v>
      </c>
      <c r="AV239" s="13" t="s">
        <v>79</v>
      </c>
      <c r="AW239" s="13" t="s">
        <v>33</v>
      </c>
      <c r="AX239" s="13" t="s">
        <v>72</v>
      </c>
      <c r="AY239" s="242" t="s">
        <v>152</v>
      </c>
    </row>
    <row r="240" s="14" customFormat="1">
      <c r="A240" s="14"/>
      <c r="B240" s="243"/>
      <c r="C240" s="244"/>
      <c r="D240" s="234" t="s">
        <v>163</v>
      </c>
      <c r="E240" s="245" t="s">
        <v>19</v>
      </c>
      <c r="F240" s="246" t="s">
        <v>79</v>
      </c>
      <c r="G240" s="244"/>
      <c r="H240" s="247">
        <v>1</v>
      </c>
      <c r="I240" s="248"/>
      <c r="J240" s="244"/>
      <c r="K240" s="244"/>
      <c r="L240" s="249"/>
      <c r="M240" s="250"/>
      <c r="N240" s="251"/>
      <c r="O240" s="251"/>
      <c r="P240" s="251"/>
      <c r="Q240" s="251"/>
      <c r="R240" s="251"/>
      <c r="S240" s="251"/>
      <c r="T240" s="252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3" t="s">
        <v>163</v>
      </c>
      <c r="AU240" s="253" t="s">
        <v>81</v>
      </c>
      <c r="AV240" s="14" t="s">
        <v>81</v>
      </c>
      <c r="AW240" s="14" t="s">
        <v>33</v>
      </c>
      <c r="AX240" s="14" t="s">
        <v>79</v>
      </c>
      <c r="AY240" s="253" t="s">
        <v>152</v>
      </c>
    </row>
    <row r="241" s="2" customFormat="1" ht="16.5" customHeight="1">
      <c r="A241" s="40"/>
      <c r="B241" s="41"/>
      <c r="C241" s="214" t="s">
        <v>411</v>
      </c>
      <c r="D241" s="214" t="s">
        <v>154</v>
      </c>
      <c r="E241" s="215" t="s">
        <v>511</v>
      </c>
      <c r="F241" s="216" t="s">
        <v>512</v>
      </c>
      <c r="G241" s="217" t="s">
        <v>407</v>
      </c>
      <c r="H241" s="218">
        <v>1</v>
      </c>
      <c r="I241" s="219"/>
      <c r="J241" s="220">
        <f>ROUND(I241*H241,2)</f>
        <v>0</v>
      </c>
      <c r="K241" s="216" t="s">
        <v>19</v>
      </c>
      <c r="L241" s="46"/>
      <c r="M241" s="221" t="s">
        <v>19</v>
      </c>
      <c r="N241" s="222" t="s">
        <v>43</v>
      </c>
      <c r="O241" s="86"/>
      <c r="P241" s="223">
        <f>O241*H241</f>
        <v>0</v>
      </c>
      <c r="Q241" s="223">
        <v>0</v>
      </c>
      <c r="R241" s="223">
        <f>Q241*H241</f>
        <v>0</v>
      </c>
      <c r="S241" s="223">
        <v>0</v>
      </c>
      <c r="T241" s="224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25" t="s">
        <v>482</v>
      </c>
      <c r="AT241" s="225" t="s">
        <v>154</v>
      </c>
      <c r="AU241" s="225" t="s">
        <v>81</v>
      </c>
      <c r="AY241" s="19" t="s">
        <v>152</v>
      </c>
      <c r="BE241" s="226">
        <f>IF(N241="základní",J241,0)</f>
        <v>0</v>
      </c>
      <c r="BF241" s="226">
        <f>IF(N241="snížená",J241,0)</f>
        <v>0</v>
      </c>
      <c r="BG241" s="226">
        <f>IF(N241="zákl. přenesená",J241,0)</f>
        <v>0</v>
      </c>
      <c r="BH241" s="226">
        <f>IF(N241="sníž. přenesená",J241,0)</f>
        <v>0</v>
      </c>
      <c r="BI241" s="226">
        <f>IF(N241="nulová",J241,0)</f>
        <v>0</v>
      </c>
      <c r="BJ241" s="19" t="s">
        <v>79</v>
      </c>
      <c r="BK241" s="226">
        <f>ROUND(I241*H241,2)</f>
        <v>0</v>
      </c>
      <c r="BL241" s="19" t="s">
        <v>482</v>
      </c>
      <c r="BM241" s="225" t="s">
        <v>1152</v>
      </c>
    </row>
    <row r="242" s="12" customFormat="1" ht="22.8" customHeight="1">
      <c r="A242" s="12"/>
      <c r="B242" s="198"/>
      <c r="C242" s="199"/>
      <c r="D242" s="200" t="s">
        <v>71</v>
      </c>
      <c r="E242" s="212" t="s">
        <v>514</v>
      </c>
      <c r="F242" s="212" t="s">
        <v>515</v>
      </c>
      <c r="G242" s="199"/>
      <c r="H242" s="199"/>
      <c r="I242" s="202"/>
      <c r="J242" s="213">
        <f>BK242</f>
        <v>0</v>
      </c>
      <c r="K242" s="199"/>
      <c r="L242" s="204"/>
      <c r="M242" s="205"/>
      <c r="N242" s="206"/>
      <c r="O242" s="206"/>
      <c r="P242" s="207">
        <f>P243</f>
        <v>0</v>
      </c>
      <c r="Q242" s="206"/>
      <c r="R242" s="207">
        <f>R243</f>
        <v>0</v>
      </c>
      <c r="S242" s="206"/>
      <c r="T242" s="208">
        <f>T243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09" t="s">
        <v>183</v>
      </c>
      <c r="AT242" s="210" t="s">
        <v>71</v>
      </c>
      <c r="AU242" s="210" t="s">
        <v>79</v>
      </c>
      <c r="AY242" s="209" t="s">
        <v>152</v>
      </c>
      <c r="BK242" s="211">
        <f>BK243</f>
        <v>0</v>
      </c>
    </row>
    <row r="243" s="2" customFormat="1" ht="16.5" customHeight="1">
      <c r="A243" s="40"/>
      <c r="B243" s="41"/>
      <c r="C243" s="214" t="s">
        <v>415</v>
      </c>
      <c r="D243" s="214" t="s">
        <v>154</v>
      </c>
      <c r="E243" s="215" t="s">
        <v>517</v>
      </c>
      <c r="F243" s="216" t="s">
        <v>518</v>
      </c>
      <c r="G243" s="217" t="s">
        <v>400</v>
      </c>
      <c r="H243" s="218">
        <v>1</v>
      </c>
      <c r="I243" s="219"/>
      <c r="J243" s="220">
        <f>ROUND(I243*H243,2)</f>
        <v>0</v>
      </c>
      <c r="K243" s="216" t="s">
        <v>19</v>
      </c>
      <c r="L243" s="46"/>
      <c r="M243" s="276" t="s">
        <v>19</v>
      </c>
      <c r="N243" s="277" t="s">
        <v>43</v>
      </c>
      <c r="O243" s="278"/>
      <c r="P243" s="279">
        <f>O243*H243</f>
        <v>0</v>
      </c>
      <c r="Q243" s="279">
        <v>0</v>
      </c>
      <c r="R243" s="279">
        <f>Q243*H243</f>
        <v>0</v>
      </c>
      <c r="S243" s="279">
        <v>0</v>
      </c>
      <c r="T243" s="280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25" t="s">
        <v>482</v>
      </c>
      <c r="AT243" s="225" t="s">
        <v>154</v>
      </c>
      <c r="AU243" s="225" t="s">
        <v>81</v>
      </c>
      <c r="AY243" s="19" t="s">
        <v>152</v>
      </c>
      <c r="BE243" s="226">
        <f>IF(N243="základní",J243,0)</f>
        <v>0</v>
      </c>
      <c r="BF243" s="226">
        <f>IF(N243="snížená",J243,0)</f>
        <v>0</v>
      </c>
      <c r="BG243" s="226">
        <f>IF(N243="zákl. přenesená",J243,0)</f>
        <v>0</v>
      </c>
      <c r="BH243" s="226">
        <f>IF(N243="sníž. přenesená",J243,0)</f>
        <v>0</v>
      </c>
      <c r="BI243" s="226">
        <f>IF(N243="nulová",J243,0)</f>
        <v>0</v>
      </c>
      <c r="BJ243" s="19" t="s">
        <v>79</v>
      </c>
      <c r="BK243" s="226">
        <f>ROUND(I243*H243,2)</f>
        <v>0</v>
      </c>
      <c r="BL243" s="19" t="s">
        <v>482</v>
      </c>
      <c r="BM243" s="225" t="s">
        <v>1153</v>
      </c>
    </row>
    <row r="244" s="2" customFormat="1" ht="6.96" customHeight="1">
      <c r="A244" s="40"/>
      <c r="B244" s="61"/>
      <c r="C244" s="62"/>
      <c r="D244" s="62"/>
      <c r="E244" s="62"/>
      <c r="F244" s="62"/>
      <c r="G244" s="62"/>
      <c r="H244" s="62"/>
      <c r="I244" s="62"/>
      <c r="J244" s="62"/>
      <c r="K244" s="62"/>
      <c r="L244" s="46"/>
      <c r="M244" s="40"/>
      <c r="O244" s="40"/>
      <c r="P244" s="40"/>
      <c r="Q244" s="40"/>
      <c r="R244" s="40"/>
      <c r="S244" s="40"/>
      <c r="T244" s="40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</row>
  </sheetData>
  <sheetProtection sheet="1" autoFilter="0" formatColumns="0" formatRows="0" objects="1" scenarios="1" spinCount="100000" saltValue="PilyhudIPN60SQo/vXn3HhRg5DdgNo3idGV/PLwFSGDByMhcKkrRt8iRLq2mdCQa0D6kqhRygrih4vDYcUZ+Hg==" hashValue="kfOpUkrjNv6O/rrqnLdexyTjMCMNHlxypJARfpTG8CEz+4uk1yyqnmreNFYxBEHIP+PIF9KPObE0bLhU+b2FnA==" algorithmName="SHA-512" password="CC35"/>
  <autoFilter ref="C94:K24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hyperlinks>
    <hyperlink ref="F99" r:id="rId1" display="https://podminky.urs.cz/item/CS_URS_2025_02/113107331"/>
    <hyperlink ref="F103" r:id="rId2" display="https://podminky.urs.cz/item/CS_URS_2025_02/113107143"/>
    <hyperlink ref="F107" r:id="rId3" display="https://podminky.urs.cz/item/CS_URS_2025_02/113107323"/>
    <hyperlink ref="F111" r:id="rId4" display="https://podminky.urs.cz/item/CS_URS_2025_02/113202111"/>
    <hyperlink ref="F114" r:id="rId5" display="https://podminky.urs.cz/item/CS_URS_2025_02/122251102"/>
    <hyperlink ref="F120" r:id="rId6" display="https://podminky.urs.cz/item/CS_URS_2025_02/162751117"/>
    <hyperlink ref="F123" r:id="rId7" display="https://podminky.urs.cz/item/CS_URS_2025_02/162751119"/>
    <hyperlink ref="F126" r:id="rId8" display="https://podminky.urs.cz/item/CS_URS_2025_02/167151101"/>
    <hyperlink ref="F128" r:id="rId9" display="https://podminky.urs.cz/item/CS_URS_2025_02/171151112"/>
    <hyperlink ref="F134" r:id="rId10" display="https://podminky.urs.cz/item/CS_URS_2025_02/171201231"/>
    <hyperlink ref="F137" r:id="rId11" display="https://podminky.urs.cz/item/CS_URS_2025_02/171251201"/>
    <hyperlink ref="F140" r:id="rId12" display="https://podminky.urs.cz/item/CS_URS_2025_02/181411131"/>
    <hyperlink ref="F145" r:id="rId13" display="https://podminky.urs.cz/item/CS_URS_2025_02/181951112"/>
    <hyperlink ref="F149" r:id="rId14" display="https://podminky.urs.cz/item/CS_URS_2025_02/182303111"/>
    <hyperlink ref="F156" r:id="rId15" display="https://podminky.urs.cz/item/CS_URS_2025_02/564851011"/>
    <hyperlink ref="F160" r:id="rId16" display="https://podminky.urs.cz/item/CS_URS_2025_02/564861011"/>
    <hyperlink ref="F164" r:id="rId17" display="https://podminky.urs.cz/item/CS_URS_2025_02/565155001"/>
    <hyperlink ref="F171" r:id="rId18" display="https://podminky.urs.cz/item/CS_URS_2025_02/573111112"/>
    <hyperlink ref="F175" r:id="rId19" display="https://podminky.urs.cz/item/CS_URS_2025_02/573211108"/>
    <hyperlink ref="F182" r:id="rId20" display="https://podminky.urs.cz/item/CS_URS_2025_02/577134031"/>
    <hyperlink ref="F190" r:id="rId21" display="https://podminky.urs.cz/item/CS_URS_2025_02/916131213"/>
    <hyperlink ref="F196" r:id="rId22" display="https://podminky.urs.cz/item/CS_URS_2025_02/919122122"/>
    <hyperlink ref="F198" r:id="rId23" display="https://podminky.urs.cz/item/CS_URS_2025_02/919726122"/>
    <hyperlink ref="F202" r:id="rId24" display="https://podminky.urs.cz/item/CS_URS_2025_02/919735113"/>
    <hyperlink ref="F206" r:id="rId25" display="https://podminky.urs.cz/item/CS_URS_2025_02/997221571"/>
    <hyperlink ref="F208" r:id="rId26" display="https://podminky.urs.cz/item/CS_URS_2025_02/997221579"/>
    <hyperlink ref="F211" r:id="rId27" display="https://podminky.urs.cz/item/CS_URS_2025_02/997221612"/>
    <hyperlink ref="F213" r:id="rId28" display="https://podminky.urs.cz/item/CS_URS_2025_02/997221861"/>
    <hyperlink ref="F218" r:id="rId29" display="https://podminky.urs.cz/item/CS_URS_2025_02/997221873"/>
    <hyperlink ref="F220" r:id="rId30" display="https://podminky.urs.cz/item/CS_URS_2025_02/997221875"/>
    <hyperlink ref="F224" r:id="rId31" display="https://podminky.urs.cz/item/CS_URS_2025_02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2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81" customWidth="1"/>
    <col min="2" max="2" width="1.667969" style="281" customWidth="1"/>
    <col min="3" max="4" width="5" style="281" customWidth="1"/>
    <col min="5" max="5" width="11.66016" style="281" customWidth="1"/>
    <col min="6" max="6" width="9.160156" style="281" customWidth="1"/>
    <col min="7" max="7" width="5" style="281" customWidth="1"/>
    <col min="8" max="8" width="77.83203" style="281" customWidth="1"/>
    <col min="9" max="10" width="20" style="281" customWidth="1"/>
    <col min="11" max="11" width="1.667969" style="281" customWidth="1"/>
  </cols>
  <sheetData>
    <row r="1" s="1" customFormat="1" ht="37.5" customHeight="1"/>
    <row r="2" s="1" customFormat="1" ht="7.5" customHeight="1">
      <c r="B2" s="282"/>
      <c r="C2" s="283"/>
      <c r="D2" s="283"/>
      <c r="E2" s="283"/>
      <c r="F2" s="283"/>
      <c r="G2" s="283"/>
      <c r="H2" s="283"/>
      <c r="I2" s="283"/>
      <c r="J2" s="283"/>
      <c r="K2" s="284"/>
    </row>
    <row r="3" s="16" customFormat="1" ht="45" customHeight="1">
      <c r="B3" s="285"/>
      <c r="C3" s="286" t="s">
        <v>1175</v>
      </c>
      <c r="D3" s="286"/>
      <c r="E3" s="286"/>
      <c r="F3" s="286"/>
      <c r="G3" s="286"/>
      <c r="H3" s="286"/>
      <c r="I3" s="286"/>
      <c r="J3" s="286"/>
      <c r="K3" s="287"/>
    </row>
    <row r="4" s="1" customFormat="1" ht="25.5" customHeight="1">
      <c r="B4" s="288"/>
      <c r="C4" s="289" t="s">
        <v>1176</v>
      </c>
      <c r="D4" s="289"/>
      <c r="E4" s="289"/>
      <c r="F4" s="289"/>
      <c r="G4" s="289"/>
      <c r="H4" s="289"/>
      <c r="I4" s="289"/>
      <c r="J4" s="289"/>
      <c r="K4" s="290"/>
    </row>
    <row r="5" s="1" customFormat="1" ht="5.25" customHeight="1">
      <c r="B5" s="288"/>
      <c r="C5" s="291"/>
      <c r="D5" s="291"/>
      <c r="E5" s="291"/>
      <c r="F5" s="291"/>
      <c r="G5" s="291"/>
      <c r="H5" s="291"/>
      <c r="I5" s="291"/>
      <c r="J5" s="291"/>
      <c r="K5" s="290"/>
    </row>
    <row r="6" s="1" customFormat="1" ht="15" customHeight="1">
      <c r="B6" s="288"/>
      <c r="C6" s="292" t="s">
        <v>1177</v>
      </c>
      <c r="D6" s="292"/>
      <c r="E6" s="292"/>
      <c r="F6" s="292"/>
      <c r="G6" s="292"/>
      <c r="H6" s="292"/>
      <c r="I6" s="292"/>
      <c r="J6" s="292"/>
      <c r="K6" s="290"/>
    </row>
    <row r="7" s="1" customFormat="1" ht="15" customHeight="1">
      <c r="B7" s="293"/>
      <c r="C7" s="292" t="s">
        <v>1178</v>
      </c>
      <c r="D7" s="292"/>
      <c r="E7" s="292"/>
      <c r="F7" s="292"/>
      <c r="G7" s="292"/>
      <c r="H7" s="292"/>
      <c r="I7" s="292"/>
      <c r="J7" s="292"/>
      <c r="K7" s="290"/>
    </row>
    <row r="8" s="1" customFormat="1" ht="12.75" customHeight="1">
      <c r="B8" s="293"/>
      <c r="C8" s="292"/>
      <c r="D8" s="292"/>
      <c r="E8" s="292"/>
      <c r="F8" s="292"/>
      <c r="G8" s="292"/>
      <c r="H8" s="292"/>
      <c r="I8" s="292"/>
      <c r="J8" s="292"/>
      <c r="K8" s="290"/>
    </row>
    <row r="9" s="1" customFormat="1" ht="15" customHeight="1">
      <c r="B9" s="293"/>
      <c r="C9" s="292" t="s">
        <v>1179</v>
      </c>
      <c r="D9" s="292"/>
      <c r="E9" s="292"/>
      <c r="F9" s="292"/>
      <c r="G9" s="292"/>
      <c r="H9" s="292"/>
      <c r="I9" s="292"/>
      <c r="J9" s="292"/>
      <c r="K9" s="290"/>
    </row>
    <row r="10" s="1" customFormat="1" ht="15" customHeight="1">
      <c r="B10" s="293"/>
      <c r="C10" s="292"/>
      <c r="D10" s="292" t="s">
        <v>1180</v>
      </c>
      <c r="E10" s="292"/>
      <c r="F10" s="292"/>
      <c r="G10" s="292"/>
      <c r="H10" s="292"/>
      <c r="I10" s="292"/>
      <c r="J10" s="292"/>
      <c r="K10" s="290"/>
    </row>
    <row r="11" s="1" customFormat="1" ht="15" customHeight="1">
      <c r="B11" s="293"/>
      <c r="C11" s="294"/>
      <c r="D11" s="292" t="s">
        <v>1181</v>
      </c>
      <c r="E11" s="292"/>
      <c r="F11" s="292"/>
      <c r="G11" s="292"/>
      <c r="H11" s="292"/>
      <c r="I11" s="292"/>
      <c r="J11" s="292"/>
      <c r="K11" s="290"/>
    </row>
    <row r="12" s="1" customFormat="1" ht="15" customHeight="1">
      <c r="B12" s="293"/>
      <c r="C12" s="294"/>
      <c r="D12" s="292"/>
      <c r="E12" s="292"/>
      <c r="F12" s="292"/>
      <c r="G12" s="292"/>
      <c r="H12" s="292"/>
      <c r="I12" s="292"/>
      <c r="J12" s="292"/>
      <c r="K12" s="290"/>
    </row>
    <row r="13" s="1" customFormat="1" ht="15" customHeight="1">
      <c r="B13" s="293"/>
      <c r="C13" s="294"/>
      <c r="D13" s="295" t="s">
        <v>1182</v>
      </c>
      <c r="E13" s="292"/>
      <c r="F13" s="292"/>
      <c r="G13" s="292"/>
      <c r="H13" s="292"/>
      <c r="I13" s="292"/>
      <c r="J13" s="292"/>
      <c r="K13" s="290"/>
    </row>
    <row r="14" s="1" customFormat="1" ht="12.75" customHeight="1">
      <c r="B14" s="293"/>
      <c r="C14" s="294"/>
      <c r="D14" s="294"/>
      <c r="E14" s="294"/>
      <c r="F14" s="294"/>
      <c r="G14" s="294"/>
      <c r="H14" s="294"/>
      <c r="I14" s="294"/>
      <c r="J14" s="294"/>
      <c r="K14" s="290"/>
    </row>
    <row r="15" s="1" customFormat="1" ht="15" customHeight="1">
      <c r="B15" s="293"/>
      <c r="C15" s="294"/>
      <c r="D15" s="292" t="s">
        <v>1183</v>
      </c>
      <c r="E15" s="292"/>
      <c r="F15" s="292"/>
      <c r="G15" s="292"/>
      <c r="H15" s="292"/>
      <c r="I15" s="292"/>
      <c r="J15" s="292"/>
      <c r="K15" s="290"/>
    </row>
    <row r="16" s="1" customFormat="1" ht="15" customHeight="1">
      <c r="B16" s="293"/>
      <c r="C16" s="294"/>
      <c r="D16" s="292" t="s">
        <v>1184</v>
      </c>
      <c r="E16" s="292"/>
      <c r="F16" s="292"/>
      <c r="G16" s="292"/>
      <c r="H16" s="292"/>
      <c r="I16" s="292"/>
      <c r="J16" s="292"/>
      <c r="K16" s="290"/>
    </row>
    <row r="17" s="1" customFormat="1" ht="15" customHeight="1">
      <c r="B17" s="293"/>
      <c r="C17" s="294"/>
      <c r="D17" s="292" t="s">
        <v>1185</v>
      </c>
      <c r="E17" s="292"/>
      <c r="F17" s="292"/>
      <c r="G17" s="292"/>
      <c r="H17" s="292"/>
      <c r="I17" s="292"/>
      <c r="J17" s="292"/>
      <c r="K17" s="290"/>
    </row>
    <row r="18" s="1" customFormat="1" ht="15" customHeight="1">
      <c r="B18" s="293"/>
      <c r="C18" s="294"/>
      <c r="D18" s="294"/>
      <c r="E18" s="296" t="s">
        <v>78</v>
      </c>
      <c r="F18" s="292" t="s">
        <v>1186</v>
      </c>
      <c r="G18" s="292"/>
      <c r="H18" s="292"/>
      <c r="I18" s="292"/>
      <c r="J18" s="292"/>
      <c r="K18" s="290"/>
    </row>
    <row r="19" s="1" customFormat="1" ht="15" customHeight="1">
      <c r="B19" s="293"/>
      <c r="C19" s="294"/>
      <c r="D19" s="294"/>
      <c r="E19" s="296" t="s">
        <v>1187</v>
      </c>
      <c r="F19" s="292" t="s">
        <v>1188</v>
      </c>
      <c r="G19" s="292"/>
      <c r="H19" s="292"/>
      <c r="I19" s="292"/>
      <c r="J19" s="292"/>
      <c r="K19" s="290"/>
    </row>
    <row r="20" s="1" customFormat="1" ht="15" customHeight="1">
      <c r="B20" s="293"/>
      <c r="C20" s="294"/>
      <c r="D20" s="294"/>
      <c r="E20" s="296" t="s">
        <v>1189</v>
      </c>
      <c r="F20" s="292" t="s">
        <v>1190</v>
      </c>
      <c r="G20" s="292"/>
      <c r="H20" s="292"/>
      <c r="I20" s="292"/>
      <c r="J20" s="292"/>
      <c r="K20" s="290"/>
    </row>
    <row r="21" s="1" customFormat="1" ht="15" customHeight="1">
      <c r="B21" s="293"/>
      <c r="C21" s="294"/>
      <c r="D21" s="294"/>
      <c r="E21" s="296" t="s">
        <v>1191</v>
      </c>
      <c r="F21" s="292" t="s">
        <v>1192</v>
      </c>
      <c r="G21" s="292"/>
      <c r="H21" s="292"/>
      <c r="I21" s="292"/>
      <c r="J21" s="292"/>
      <c r="K21" s="290"/>
    </row>
    <row r="22" s="1" customFormat="1" ht="15" customHeight="1">
      <c r="B22" s="293"/>
      <c r="C22" s="294"/>
      <c r="D22" s="294"/>
      <c r="E22" s="296" t="s">
        <v>1193</v>
      </c>
      <c r="F22" s="292" t="s">
        <v>1194</v>
      </c>
      <c r="G22" s="292"/>
      <c r="H22" s="292"/>
      <c r="I22" s="292"/>
      <c r="J22" s="292"/>
      <c r="K22" s="290"/>
    </row>
    <row r="23" s="1" customFormat="1" ht="15" customHeight="1">
      <c r="B23" s="293"/>
      <c r="C23" s="294"/>
      <c r="D23" s="294"/>
      <c r="E23" s="296" t="s">
        <v>85</v>
      </c>
      <c r="F23" s="292" t="s">
        <v>1195</v>
      </c>
      <c r="G23" s="292"/>
      <c r="H23" s="292"/>
      <c r="I23" s="292"/>
      <c r="J23" s="292"/>
      <c r="K23" s="290"/>
    </row>
    <row r="24" s="1" customFormat="1" ht="12.75" customHeight="1">
      <c r="B24" s="293"/>
      <c r="C24" s="294"/>
      <c r="D24" s="294"/>
      <c r="E24" s="294"/>
      <c r="F24" s="294"/>
      <c r="G24" s="294"/>
      <c r="H24" s="294"/>
      <c r="I24" s="294"/>
      <c r="J24" s="294"/>
      <c r="K24" s="290"/>
    </row>
    <row r="25" s="1" customFormat="1" ht="15" customHeight="1">
      <c r="B25" s="293"/>
      <c r="C25" s="292" t="s">
        <v>1196</v>
      </c>
      <c r="D25" s="292"/>
      <c r="E25" s="292"/>
      <c r="F25" s="292"/>
      <c r="G25" s="292"/>
      <c r="H25" s="292"/>
      <c r="I25" s="292"/>
      <c r="J25" s="292"/>
      <c r="K25" s="290"/>
    </row>
    <row r="26" s="1" customFormat="1" ht="15" customHeight="1">
      <c r="B26" s="293"/>
      <c r="C26" s="292" t="s">
        <v>1197</v>
      </c>
      <c r="D26" s="292"/>
      <c r="E26" s="292"/>
      <c r="F26" s="292"/>
      <c r="G26" s="292"/>
      <c r="H26" s="292"/>
      <c r="I26" s="292"/>
      <c r="J26" s="292"/>
      <c r="K26" s="290"/>
    </row>
    <row r="27" s="1" customFormat="1" ht="15" customHeight="1">
      <c r="B27" s="293"/>
      <c r="C27" s="292"/>
      <c r="D27" s="292" t="s">
        <v>1198</v>
      </c>
      <c r="E27" s="292"/>
      <c r="F27" s="292"/>
      <c r="G27" s="292"/>
      <c r="H27" s="292"/>
      <c r="I27" s="292"/>
      <c r="J27" s="292"/>
      <c r="K27" s="290"/>
    </row>
    <row r="28" s="1" customFormat="1" ht="15" customHeight="1">
      <c r="B28" s="293"/>
      <c r="C28" s="294"/>
      <c r="D28" s="292" t="s">
        <v>1199</v>
      </c>
      <c r="E28" s="292"/>
      <c r="F28" s="292"/>
      <c r="G28" s="292"/>
      <c r="H28" s="292"/>
      <c r="I28" s="292"/>
      <c r="J28" s="292"/>
      <c r="K28" s="290"/>
    </row>
    <row r="29" s="1" customFormat="1" ht="12.75" customHeight="1">
      <c r="B29" s="293"/>
      <c r="C29" s="294"/>
      <c r="D29" s="294"/>
      <c r="E29" s="294"/>
      <c r="F29" s="294"/>
      <c r="G29" s="294"/>
      <c r="H29" s="294"/>
      <c r="I29" s="294"/>
      <c r="J29" s="294"/>
      <c r="K29" s="290"/>
    </row>
    <row r="30" s="1" customFormat="1" ht="15" customHeight="1">
      <c r="B30" s="293"/>
      <c r="C30" s="294"/>
      <c r="D30" s="292" t="s">
        <v>1200</v>
      </c>
      <c r="E30" s="292"/>
      <c r="F30" s="292"/>
      <c r="G30" s="292"/>
      <c r="H30" s="292"/>
      <c r="I30" s="292"/>
      <c r="J30" s="292"/>
      <c r="K30" s="290"/>
    </row>
    <row r="31" s="1" customFormat="1" ht="15" customHeight="1">
      <c r="B31" s="293"/>
      <c r="C31" s="294"/>
      <c r="D31" s="292" t="s">
        <v>1201</v>
      </c>
      <c r="E31" s="292"/>
      <c r="F31" s="292"/>
      <c r="G31" s="292"/>
      <c r="H31" s="292"/>
      <c r="I31" s="292"/>
      <c r="J31" s="292"/>
      <c r="K31" s="290"/>
    </row>
    <row r="32" s="1" customFormat="1" ht="12.75" customHeight="1">
      <c r="B32" s="293"/>
      <c r="C32" s="294"/>
      <c r="D32" s="294"/>
      <c r="E32" s="294"/>
      <c r="F32" s="294"/>
      <c r="G32" s="294"/>
      <c r="H32" s="294"/>
      <c r="I32" s="294"/>
      <c r="J32" s="294"/>
      <c r="K32" s="290"/>
    </row>
    <row r="33" s="1" customFormat="1" ht="15" customHeight="1">
      <c r="B33" s="293"/>
      <c r="C33" s="294"/>
      <c r="D33" s="292" t="s">
        <v>1202</v>
      </c>
      <c r="E33" s="292"/>
      <c r="F33" s="292"/>
      <c r="G33" s="292"/>
      <c r="H33" s="292"/>
      <c r="I33" s="292"/>
      <c r="J33" s="292"/>
      <c r="K33" s="290"/>
    </row>
    <row r="34" s="1" customFormat="1" ht="15" customHeight="1">
      <c r="B34" s="293"/>
      <c r="C34" s="294"/>
      <c r="D34" s="292" t="s">
        <v>1203</v>
      </c>
      <c r="E34" s="292"/>
      <c r="F34" s="292"/>
      <c r="G34" s="292"/>
      <c r="H34" s="292"/>
      <c r="I34" s="292"/>
      <c r="J34" s="292"/>
      <c r="K34" s="290"/>
    </row>
    <row r="35" s="1" customFormat="1" ht="15" customHeight="1">
      <c r="B35" s="293"/>
      <c r="C35" s="294"/>
      <c r="D35" s="292" t="s">
        <v>1204</v>
      </c>
      <c r="E35" s="292"/>
      <c r="F35" s="292"/>
      <c r="G35" s="292"/>
      <c r="H35" s="292"/>
      <c r="I35" s="292"/>
      <c r="J35" s="292"/>
      <c r="K35" s="290"/>
    </row>
    <row r="36" s="1" customFormat="1" ht="15" customHeight="1">
      <c r="B36" s="293"/>
      <c r="C36" s="294"/>
      <c r="D36" s="292"/>
      <c r="E36" s="295" t="s">
        <v>138</v>
      </c>
      <c r="F36" s="292"/>
      <c r="G36" s="292" t="s">
        <v>1205</v>
      </c>
      <c r="H36" s="292"/>
      <c r="I36" s="292"/>
      <c r="J36" s="292"/>
      <c r="K36" s="290"/>
    </row>
    <row r="37" s="1" customFormat="1" ht="30.75" customHeight="1">
      <c r="B37" s="293"/>
      <c r="C37" s="294"/>
      <c r="D37" s="292"/>
      <c r="E37" s="295" t="s">
        <v>1206</v>
      </c>
      <c r="F37" s="292"/>
      <c r="G37" s="292" t="s">
        <v>1207</v>
      </c>
      <c r="H37" s="292"/>
      <c r="I37" s="292"/>
      <c r="J37" s="292"/>
      <c r="K37" s="290"/>
    </row>
    <row r="38" s="1" customFormat="1" ht="15" customHeight="1">
      <c r="B38" s="293"/>
      <c r="C38" s="294"/>
      <c r="D38" s="292"/>
      <c r="E38" s="295" t="s">
        <v>53</v>
      </c>
      <c r="F38" s="292"/>
      <c r="G38" s="292" t="s">
        <v>1208</v>
      </c>
      <c r="H38" s="292"/>
      <c r="I38" s="292"/>
      <c r="J38" s="292"/>
      <c r="K38" s="290"/>
    </row>
    <row r="39" s="1" customFormat="1" ht="15" customHeight="1">
      <c r="B39" s="293"/>
      <c r="C39" s="294"/>
      <c r="D39" s="292"/>
      <c r="E39" s="295" t="s">
        <v>54</v>
      </c>
      <c r="F39" s="292"/>
      <c r="G39" s="292" t="s">
        <v>1209</v>
      </c>
      <c r="H39" s="292"/>
      <c r="I39" s="292"/>
      <c r="J39" s="292"/>
      <c r="K39" s="290"/>
    </row>
    <row r="40" s="1" customFormat="1" ht="15" customHeight="1">
      <c r="B40" s="293"/>
      <c r="C40" s="294"/>
      <c r="D40" s="292"/>
      <c r="E40" s="295" t="s">
        <v>139</v>
      </c>
      <c r="F40" s="292"/>
      <c r="G40" s="292" t="s">
        <v>1210</v>
      </c>
      <c r="H40" s="292"/>
      <c r="I40" s="292"/>
      <c r="J40" s="292"/>
      <c r="K40" s="290"/>
    </row>
    <row r="41" s="1" customFormat="1" ht="15" customHeight="1">
      <c r="B41" s="293"/>
      <c r="C41" s="294"/>
      <c r="D41" s="292"/>
      <c r="E41" s="295" t="s">
        <v>140</v>
      </c>
      <c r="F41" s="292"/>
      <c r="G41" s="292" t="s">
        <v>1211</v>
      </c>
      <c r="H41" s="292"/>
      <c r="I41" s="292"/>
      <c r="J41" s="292"/>
      <c r="K41" s="290"/>
    </row>
    <row r="42" s="1" customFormat="1" ht="15" customHeight="1">
      <c r="B42" s="293"/>
      <c r="C42" s="294"/>
      <c r="D42" s="292"/>
      <c r="E42" s="295" t="s">
        <v>1212</v>
      </c>
      <c r="F42" s="292"/>
      <c r="G42" s="292" t="s">
        <v>1213</v>
      </c>
      <c r="H42" s="292"/>
      <c r="I42" s="292"/>
      <c r="J42" s="292"/>
      <c r="K42" s="290"/>
    </row>
    <row r="43" s="1" customFormat="1" ht="15" customHeight="1">
      <c r="B43" s="293"/>
      <c r="C43" s="294"/>
      <c r="D43" s="292"/>
      <c r="E43" s="295"/>
      <c r="F43" s="292"/>
      <c r="G43" s="292" t="s">
        <v>1214</v>
      </c>
      <c r="H43" s="292"/>
      <c r="I43" s="292"/>
      <c r="J43" s="292"/>
      <c r="K43" s="290"/>
    </row>
    <row r="44" s="1" customFormat="1" ht="15" customHeight="1">
      <c r="B44" s="293"/>
      <c r="C44" s="294"/>
      <c r="D44" s="292"/>
      <c r="E44" s="295" t="s">
        <v>1215</v>
      </c>
      <c r="F44" s="292"/>
      <c r="G44" s="292" t="s">
        <v>1216</v>
      </c>
      <c r="H44" s="292"/>
      <c r="I44" s="292"/>
      <c r="J44" s="292"/>
      <c r="K44" s="290"/>
    </row>
    <row r="45" s="1" customFormat="1" ht="15" customHeight="1">
      <c r="B45" s="293"/>
      <c r="C45" s="294"/>
      <c r="D45" s="292"/>
      <c r="E45" s="295" t="s">
        <v>142</v>
      </c>
      <c r="F45" s="292"/>
      <c r="G45" s="292" t="s">
        <v>1217</v>
      </c>
      <c r="H45" s="292"/>
      <c r="I45" s="292"/>
      <c r="J45" s="292"/>
      <c r="K45" s="290"/>
    </row>
    <row r="46" s="1" customFormat="1" ht="12.75" customHeight="1">
      <c r="B46" s="293"/>
      <c r="C46" s="294"/>
      <c r="D46" s="292"/>
      <c r="E46" s="292"/>
      <c r="F46" s="292"/>
      <c r="G46" s="292"/>
      <c r="H46" s="292"/>
      <c r="I46" s="292"/>
      <c r="J46" s="292"/>
      <c r="K46" s="290"/>
    </row>
    <row r="47" s="1" customFormat="1" ht="15" customHeight="1">
      <c r="B47" s="293"/>
      <c r="C47" s="294"/>
      <c r="D47" s="292" t="s">
        <v>1218</v>
      </c>
      <c r="E47" s="292"/>
      <c r="F47" s="292"/>
      <c r="G47" s="292"/>
      <c r="H47" s="292"/>
      <c r="I47" s="292"/>
      <c r="J47" s="292"/>
      <c r="K47" s="290"/>
    </row>
    <row r="48" s="1" customFormat="1" ht="15" customHeight="1">
      <c r="B48" s="293"/>
      <c r="C48" s="294"/>
      <c r="D48" s="294"/>
      <c r="E48" s="292" t="s">
        <v>1219</v>
      </c>
      <c r="F48" s="292"/>
      <c r="G48" s="292"/>
      <c r="H48" s="292"/>
      <c r="I48" s="292"/>
      <c r="J48" s="292"/>
      <c r="K48" s="290"/>
    </row>
    <row r="49" s="1" customFormat="1" ht="15" customHeight="1">
      <c r="B49" s="293"/>
      <c r="C49" s="294"/>
      <c r="D49" s="294"/>
      <c r="E49" s="292" t="s">
        <v>1220</v>
      </c>
      <c r="F49" s="292"/>
      <c r="G49" s="292"/>
      <c r="H49" s="292"/>
      <c r="I49" s="292"/>
      <c r="J49" s="292"/>
      <c r="K49" s="290"/>
    </row>
    <row r="50" s="1" customFormat="1" ht="15" customHeight="1">
      <c r="B50" s="293"/>
      <c r="C50" s="294"/>
      <c r="D50" s="294"/>
      <c r="E50" s="292" t="s">
        <v>1221</v>
      </c>
      <c r="F50" s="292"/>
      <c r="G50" s="292"/>
      <c r="H50" s="292"/>
      <c r="I50" s="292"/>
      <c r="J50" s="292"/>
      <c r="K50" s="290"/>
    </row>
    <row r="51" s="1" customFormat="1" ht="15" customHeight="1">
      <c r="B51" s="293"/>
      <c r="C51" s="294"/>
      <c r="D51" s="292" t="s">
        <v>1222</v>
      </c>
      <c r="E51" s="292"/>
      <c r="F51" s="292"/>
      <c r="G51" s="292"/>
      <c r="H51" s="292"/>
      <c r="I51" s="292"/>
      <c r="J51" s="292"/>
      <c r="K51" s="290"/>
    </row>
    <row r="52" s="1" customFormat="1" ht="25.5" customHeight="1">
      <c r="B52" s="288"/>
      <c r="C52" s="289" t="s">
        <v>1223</v>
      </c>
      <c r="D52" s="289"/>
      <c r="E52" s="289"/>
      <c r="F52" s="289"/>
      <c r="G52" s="289"/>
      <c r="H52" s="289"/>
      <c r="I52" s="289"/>
      <c r="J52" s="289"/>
      <c r="K52" s="290"/>
    </row>
    <row r="53" s="1" customFormat="1" ht="5.25" customHeight="1">
      <c r="B53" s="288"/>
      <c r="C53" s="291"/>
      <c r="D53" s="291"/>
      <c r="E53" s="291"/>
      <c r="F53" s="291"/>
      <c r="G53" s="291"/>
      <c r="H53" s="291"/>
      <c r="I53" s="291"/>
      <c r="J53" s="291"/>
      <c r="K53" s="290"/>
    </row>
    <row r="54" s="1" customFormat="1" ht="15" customHeight="1">
      <c r="B54" s="288"/>
      <c r="C54" s="292" t="s">
        <v>1224</v>
      </c>
      <c r="D54" s="292"/>
      <c r="E54" s="292"/>
      <c r="F54" s="292"/>
      <c r="G54" s="292"/>
      <c r="H54" s="292"/>
      <c r="I54" s="292"/>
      <c r="J54" s="292"/>
      <c r="K54" s="290"/>
    </row>
    <row r="55" s="1" customFormat="1" ht="15" customHeight="1">
      <c r="B55" s="288"/>
      <c r="C55" s="292" t="s">
        <v>1225</v>
      </c>
      <c r="D55" s="292"/>
      <c r="E55" s="292"/>
      <c r="F55" s="292"/>
      <c r="G55" s="292"/>
      <c r="H55" s="292"/>
      <c r="I55" s="292"/>
      <c r="J55" s="292"/>
      <c r="K55" s="290"/>
    </row>
    <row r="56" s="1" customFormat="1" ht="12.75" customHeight="1">
      <c r="B56" s="288"/>
      <c r="C56" s="292"/>
      <c r="D56" s="292"/>
      <c r="E56" s="292"/>
      <c r="F56" s="292"/>
      <c r="G56" s="292"/>
      <c r="H56" s="292"/>
      <c r="I56" s="292"/>
      <c r="J56" s="292"/>
      <c r="K56" s="290"/>
    </row>
    <row r="57" s="1" customFormat="1" ht="15" customHeight="1">
      <c r="B57" s="288"/>
      <c r="C57" s="292" t="s">
        <v>1226</v>
      </c>
      <c r="D57" s="292"/>
      <c r="E57" s="292"/>
      <c r="F57" s="292"/>
      <c r="G57" s="292"/>
      <c r="H57" s="292"/>
      <c r="I57" s="292"/>
      <c r="J57" s="292"/>
      <c r="K57" s="290"/>
    </row>
    <row r="58" s="1" customFormat="1" ht="15" customHeight="1">
      <c r="B58" s="288"/>
      <c r="C58" s="294"/>
      <c r="D58" s="292" t="s">
        <v>1227</v>
      </c>
      <c r="E58" s="292"/>
      <c r="F58" s="292"/>
      <c r="G58" s="292"/>
      <c r="H58" s="292"/>
      <c r="I58" s="292"/>
      <c r="J58" s="292"/>
      <c r="K58" s="290"/>
    </row>
    <row r="59" s="1" customFormat="1" ht="15" customHeight="1">
      <c r="B59" s="288"/>
      <c r="C59" s="294"/>
      <c r="D59" s="292" t="s">
        <v>1228</v>
      </c>
      <c r="E59" s="292"/>
      <c r="F59" s="292"/>
      <c r="G59" s="292"/>
      <c r="H59" s="292"/>
      <c r="I59" s="292"/>
      <c r="J59" s="292"/>
      <c r="K59" s="290"/>
    </row>
    <row r="60" s="1" customFormat="1" ht="15" customHeight="1">
      <c r="B60" s="288"/>
      <c r="C60" s="294"/>
      <c r="D60" s="292" t="s">
        <v>1229</v>
      </c>
      <c r="E60" s="292"/>
      <c r="F60" s="292"/>
      <c r="G60" s="292"/>
      <c r="H60" s="292"/>
      <c r="I60" s="292"/>
      <c r="J60" s="292"/>
      <c r="K60" s="290"/>
    </row>
    <row r="61" s="1" customFormat="1" ht="15" customHeight="1">
      <c r="B61" s="288"/>
      <c r="C61" s="294"/>
      <c r="D61" s="292" t="s">
        <v>1230</v>
      </c>
      <c r="E61" s="292"/>
      <c r="F61" s="292"/>
      <c r="G61" s="292"/>
      <c r="H61" s="292"/>
      <c r="I61" s="292"/>
      <c r="J61" s="292"/>
      <c r="K61" s="290"/>
    </row>
    <row r="62" s="1" customFormat="1" ht="15" customHeight="1">
      <c r="B62" s="288"/>
      <c r="C62" s="294"/>
      <c r="D62" s="297" t="s">
        <v>1231</v>
      </c>
      <c r="E62" s="297"/>
      <c r="F62" s="297"/>
      <c r="G62" s="297"/>
      <c r="H62" s="297"/>
      <c r="I62" s="297"/>
      <c r="J62" s="297"/>
      <c r="K62" s="290"/>
    </row>
    <row r="63" s="1" customFormat="1" ht="15" customHeight="1">
      <c r="B63" s="288"/>
      <c r="C63" s="294"/>
      <c r="D63" s="292" t="s">
        <v>1232</v>
      </c>
      <c r="E63" s="292"/>
      <c r="F63" s="292"/>
      <c r="G63" s="292"/>
      <c r="H63" s="292"/>
      <c r="I63" s="292"/>
      <c r="J63" s="292"/>
      <c r="K63" s="290"/>
    </row>
    <row r="64" s="1" customFormat="1" ht="12.75" customHeight="1">
      <c r="B64" s="288"/>
      <c r="C64" s="294"/>
      <c r="D64" s="294"/>
      <c r="E64" s="298"/>
      <c r="F64" s="294"/>
      <c r="G64" s="294"/>
      <c r="H64" s="294"/>
      <c r="I64" s="294"/>
      <c r="J64" s="294"/>
      <c r="K64" s="290"/>
    </row>
    <row r="65" s="1" customFormat="1" ht="15" customHeight="1">
      <c r="B65" s="288"/>
      <c r="C65" s="294"/>
      <c r="D65" s="292" t="s">
        <v>1233</v>
      </c>
      <c r="E65" s="292"/>
      <c r="F65" s="292"/>
      <c r="G65" s="292"/>
      <c r="H65" s="292"/>
      <c r="I65" s="292"/>
      <c r="J65" s="292"/>
      <c r="K65" s="290"/>
    </row>
    <row r="66" s="1" customFormat="1" ht="15" customHeight="1">
      <c r="B66" s="288"/>
      <c r="C66" s="294"/>
      <c r="D66" s="297" t="s">
        <v>1234</v>
      </c>
      <c r="E66" s="297"/>
      <c r="F66" s="297"/>
      <c r="G66" s="297"/>
      <c r="H66" s="297"/>
      <c r="I66" s="297"/>
      <c r="J66" s="297"/>
      <c r="K66" s="290"/>
    </row>
    <row r="67" s="1" customFormat="1" ht="15" customHeight="1">
      <c r="B67" s="288"/>
      <c r="C67" s="294"/>
      <c r="D67" s="292" t="s">
        <v>1235</v>
      </c>
      <c r="E67" s="292"/>
      <c r="F67" s="292"/>
      <c r="G67" s="292"/>
      <c r="H67" s="292"/>
      <c r="I67" s="292"/>
      <c r="J67" s="292"/>
      <c r="K67" s="290"/>
    </row>
    <row r="68" s="1" customFormat="1" ht="15" customHeight="1">
      <c r="B68" s="288"/>
      <c r="C68" s="294"/>
      <c r="D68" s="292" t="s">
        <v>1236</v>
      </c>
      <c r="E68" s="292"/>
      <c r="F68" s="292"/>
      <c r="G68" s="292"/>
      <c r="H68" s="292"/>
      <c r="I68" s="292"/>
      <c r="J68" s="292"/>
      <c r="K68" s="290"/>
    </row>
    <row r="69" s="1" customFormat="1" ht="15" customHeight="1">
      <c r="B69" s="288"/>
      <c r="C69" s="294"/>
      <c r="D69" s="292" t="s">
        <v>1237</v>
      </c>
      <c r="E69" s="292"/>
      <c r="F69" s="292"/>
      <c r="G69" s="292"/>
      <c r="H69" s="292"/>
      <c r="I69" s="292"/>
      <c r="J69" s="292"/>
      <c r="K69" s="290"/>
    </row>
    <row r="70" s="1" customFormat="1" ht="15" customHeight="1">
      <c r="B70" s="288"/>
      <c r="C70" s="294"/>
      <c r="D70" s="292" t="s">
        <v>1238</v>
      </c>
      <c r="E70" s="292"/>
      <c r="F70" s="292"/>
      <c r="G70" s="292"/>
      <c r="H70" s="292"/>
      <c r="I70" s="292"/>
      <c r="J70" s="292"/>
      <c r="K70" s="290"/>
    </row>
    <row r="71" s="1" customFormat="1" ht="12.75" customHeight="1">
      <c r="B71" s="299"/>
      <c r="C71" s="300"/>
      <c r="D71" s="300"/>
      <c r="E71" s="300"/>
      <c r="F71" s="300"/>
      <c r="G71" s="300"/>
      <c r="H71" s="300"/>
      <c r="I71" s="300"/>
      <c r="J71" s="300"/>
      <c r="K71" s="301"/>
    </row>
    <row r="72" s="1" customFormat="1" ht="18.75" customHeight="1">
      <c r="B72" s="302"/>
      <c r="C72" s="302"/>
      <c r="D72" s="302"/>
      <c r="E72" s="302"/>
      <c r="F72" s="302"/>
      <c r="G72" s="302"/>
      <c r="H72" s="302"/>
      <c r="I72" s="302"/>
      <c r="J72" s="302"/>
      <c r="K72" s="303"/>
    </row>
    <row r="73" s="1" customFormat="1" ht="18.75" customHeight="1">
      <c r="B73" s="303"/>
      <c r="C73" s="303"/>
      <c r="D73" s="303"/>
      <c r="E73" s="303"/>
      <c r="F73" s="303"/>
      <c r="G73" s="303"/>
      <c r="H73" s="303"/>
      <c r="I73" s="303"/>
      <c r="J73" s="303"/>
      <c r="K73" s="303"/>
    </row>
    <row r="74" s="1" customFormat="1" ht="7.5" customHeight="1">
      <c r="B74" s="304"/>
      <c r="C74" s="305"/>
      <c r="D74" s="305"/>
      <c r="E74" s="305"/>
      <c r="F74" s="305"/>
      <c r="G74" s="305"/>
      <c r="H74" s="305"/>
      <c r="I74" s="305"/>
      <c r="J74" s="305"/>
      <c r="K74" s="306"/>
    </row>
    <row r="75" s="1" customFormat="1" ht="45" customHeight="1">
      <c r="B75" s="307"/>
      <c r="C75" s="308" t="s">
        <v>1239</v>
      </c>
      <c r="D75" s="308"/>
      <c r="E75" s="308"/>
      <c r="F75" s="308"/>
      <c r="G75" s="308"/>
      <c r="H75" s="308"/>
      <c r="I75" s="308"/>
      <c r="J75" s="308"/>
      <c r="K75" s="309"/>
    </row>
    <row r="76" s="1" customFormat="1" ht="17.25" customHeight="1">
      <c r="B76" s="307"/>
      <c r="C76" s="310" t="s">
        <v>1240</v>
      </c>
      <c r="D76" s="310"/>
      <c r="E76" s="310"/>
      <c r="F76" s="310" t="s">
        <v>1241</v>
      </c>
      <c r="G76" s="311"/>
      <c r="H76" s="310" t="s">
        <v>54</v>
      </c>
      <c r="I76" s="310" t="s">
        <v>57</v>
      </c>
      <c r="J76" s="310" t="s">
        <v>1242</v>
      </c>
      <c r="K76" s="309"/>
    </row>
    <row r="77" s="1" customFormat="1" ht="17.25" customHeight="1">
      <c r="B77" s="307"/>
      <c r="C77" s="312" t="s">
        <v>1243</v>
      </c>
      <c r="D77" s="312"/>
      <c r="E77" s="312"/>
      <c r="F77" s="313" t="s">
        <v>1244</v>
      </c>
      <c r="G77" s="314"/>
      <c r="H77" s="312"/>
      <c r="I77" s="312"/>
      <c r="J77" s="312" t="s">
        <v>1245</v>
      </c>
      <c r="K77" s="309"/>
    </row>
    <row r="78" s="1" customFormat="1" ht="5.25" customHeight="1">
      <c r="B78" s="307"/>
      <c r="C78" s="315"/>
      <c r="D78" s="315"/>
      <c r="E78" s="315"/>
      <c r="F78" s="315"/>
      <c r="G78" s="316"/>
      <c r="H78" s="315"/>
      <c r="I78" s="315"/>
      <c r="J78" s="315"/>
      <c r="K78" s="309"/>
    </row>
    <row r="79" s="1" customFormat="1" ht="15" customHeight="1">
      <c r="B79" s="307"/>
      <c r="C79" s="295" t="s">
        <v>53</v>
      </c>
      <c r="D79" s="317"/>
      <c r="E79" s="317"/>
      <c r="F79" s="318" t="s">
        <v>1246</v>
      </c>
      <c r="G79" s="319"/>
      <c r="H79" s="295" t="s">
        <v>1247</v>
      </c>
      <c r="I79" s="295" t="s">
        <v>1248</v>
      </c>
      <c r="J79" s="295">
        <v>20</v>
      </c>
      <c r="K79" s="309"/>
    </row>
    <row r="80" s="1" customFormat="1" ht="15" customHeight="1">
      <c r="B80" s="307"/>
      <c r="C80" s="295" t="s">
        <v>1249</v>
      </c>
      <c r="D80" s="295"/>
      <c r="E80" s="295"/>
      <c r="F80" s="318" t="s">
        <v>1246</v>
      </c>
      <c r="G80" s="319"/>
      <c r="H80" s="295" t="s">
        <v>1250</v>
      </c>
      <c r="I80" s="295" t="s">
        <v>1248</v>
      </c>
      <c r="J80" s="295">
        <v>120</v>
      </c>
      <c r="K80" s="309"/>
    </row>
    <row r="81" s="1" customFormat="1" ht="15" customHeight="1">
      <c r="B81" s="320"/>
      <c r="C81" s="295" t="s">
        <v>1251</v>
      </c>
      <c r="D81" s="295"/>
      <c r="E81" s="295"/>
      <c r="F81" s="318" t="s">
        <v>1252</v>
      </c>
      <c r="G81" s="319"/>
      <c r="H81" s="295" t="s">
        <v>1253</v>
      </c>
      <c r="I81" s="295" t="s">
        <v>1248</v>
      </c>
      <c r="J81" s="295">
        <v>50</v>
      </c>
      <c r="K81" s="309"/>
    </row>
    <row r="82" s="1" customFormat="1" ht="15" customHeight="1">
      <c r="B82" s="320"/>
      <c r="C82" s="295" t="s">
        <v>1254</v>
      </c>
      <c r="D82" s="295"/>
      <c r="E82" s="295"/>
      <c r="F82" s="318" t="s">
        <v>1246</v>
      </c>
      <c r="G82" s="319"/>
      <c r="H82" s="295" t="s">
        <v>1255</v>
      </c>
      <c r="I82" s="295" t="s">
        <v>1256</v>
      </c>
      <c r="J82" s="295"/>
      <c r="K82" s="309"/>
    </row>
    <row r="83" s="1" customFormat="1" ht="15" customHeight="1">
      <c r="B83" s="320"/>
      <c r="C83" s="321" t="s">
        <v>1257</v>
      </c>
      <c r="D83" s="321"/>
      <c r="E83" s="321"/>
      <c r="F83" s="322" t="s">
        <v>1252</v>
      </c>
      <c r="G83" s="321"/>
      <c r="H83" s="321" t="s">
        <v>1258</v>
      </c>
      <c r="I83" s="321" t="s">
        <v>1248</v>
      </c>
      <c r="J83" s="321">
        <v>15</v>
      </c>
      <c r="K83" s="309"/>
    </row>
    <row r="84" s="1" customFormat="1" ht="15" customHeight="1">
      <c r="B84" s="320"/>
      <c r="C84" s="321" t="s">
        <v>1259</v>
      </c>
      <c r="D84" s="321"/>
      <c r="E84" s="321"/>
      <c r="F84" s="322" t="s">
        <v>1252</v>
      </c>
      <c r="G84" s="321"/>
      <c r="H84" s="321" t="s">
        <v>1260</v>
      </c>
      <c r="I84" s="321" t="s">
        <v>1248</v>
      </c>
      <c r="J84" s="321">
        <v>15</v>
      </c>
      <c r="K84" s="309"/>
    </row>
    <row r="85" s="1" customFormat="1" ht="15" customHeight="1">
      <c r="B85" s="320"/>
      <c r="C85" s="321" t="s">
        <v>1261</v>
      </c>
      <c r="D85" s="321"/>
      <c r="E85" s="321"/>
      <c r="F85" s="322" t="s">
        <v>1252</v>
      </c>
      <c r="G85" s="321"/>
      <c r="H85" s="321" t="s">
        <v>1262</v>
      </c>
      <c r="I85" s="321" t="s">
        <v>1248</v>
      </c>
      <c r="J85" s="321">
        <v>20</v>
      </c>
      <c r="K85" s="309"/>
    </row>
    <row r="86" s="1" customFormat="1" ht="15" customHeight="1">
      <c r="B86" s="320"/>
      <c r="C86" s="321" t="s">
        <v>1263</v>
      </c>
      <c r="D86" s="321"/>
      <c r="E86" s="321"/>
      <c r="F86" s="322" t="s">
        <v>1252</v>
      </c>
      <c r="G86" s="321"/>
      <c r="H86" s="321" t="s">
        <v>1264</v>
      </c>
      <c r="I86" s="321" t="s">
        <v>1248</v>
      </c>
      <c r="J86" s="321">
        <v>20</v>
      </c>
      <c r="K86" s="309"/>
    </row>
    <row r="87" s="1" customFormat="1" ht="15" customHeight="1">
      <c r="B87" s="320"/>
      <c r="C87" s="295" t="s">
        <v>1265</v>
      </c>
      <c r="D87" s="295"/>
      <c r="E87" s="295"/>
      <c r="F87" s="318" t="s">
        <v>1252</v>
      </c>
      <c r="G87" s="319"/>
      <c r="H87" s="295" t="s">
        <v>1266</v>
      </c>
      <c r="I87" s="295" t="s">
        <v>1248</v>
      </c>
      <c r="J87" s="295">
        <v>50</v>
      </c>
      <c r="K87" s="309"/>
    </row>
    <row r="88" s="1" customFormat="1" ht="15" customHeight="1">
      <c r="B88" s="320"/>
      <c r="C88" s="295" t="s">
        <v>1267</v>
      </c>
      <c r="D88" s="295"/>
      <c r="E88" s="295"/>
      <c r="F88" s="318" t="s">
        <v>1252</v>
      </c>
      <c r="G88" s="319"/>
      <c r="H88" s="295" t="s">
        <v>1268</v>
      </c>
      <c r="I88" s="295" t="s">
        <v>1248</v>
      </c>
      <c r="J88" s="295">
        <v>20</v>
      </c>
      <c r="K88" s="309"/>
    </row>
    <row r="89" s="1" customFormat="1" ht="15" customHeight="1">
      <c r="B89" s="320"/>
      <c r="C89" s="295" t="s">
        <v>1269</v>
      </c>
      <c r="D89" s="295"/>
      <c r="E89" s="295"/>
      <c r="F89" s="318" t="s">
        <v>1252</v>
      </c>
      <c r="G89" s="319"/>
      <c r="H89" s="295" t="s">
        <v>1270</v>
      </c>
      <c r="I89" s="295" t="s">
        <v>1248</v>
      </c>
      <c r="J89" s="295">
        <v>20</v>
      </c>
      <c r="K89" s="309"/>
    </row>
    <row r="90" s="1" customFormat="1" ht="15" customHeight="1">
      <c r="B90" s="320"/>
      <c r="C90" s="295" t="s">
        <v>1271</v>
      </c>
      <c r="D90" s="295"/>
      <c r="E90" s="295"/>
      <c r="F90" s="318" t="s">
        <v>1252</v>
      </c>
      <c r="G90" s="319"/>
      <c r="H90" s="295" t="s">
        <v>1272</v>
      </c>
      <c r="I90" s="295" t="s">
        <v>1248</v>
      </c>
      <c r="J90" s="295">
        <v>50</v>
      </c>
      <c r="K90" s="309"/>
    </row>
    <row r="91" s="1" customFormat="1" ht="15" customHeight="1">
      <c r="B91" s="320"/>
      <c r="C91" s="295" t="s">
        <v>1273</v>
      </c>
      <c r="D91" s="295"/>
      <c r="E91" s="295"/>
      <c r="F91" s="318" t="s">
        <v>1252</v>
      </c>
      <c r="G91" s="319"/>
      <c r="H91" s="295" t="s">
        <v>1273</v>
      </c>
      <c r="I91" s="295" t="s">
        <v>1248</v>
      </c>
      <c r="J91" s="295">
        <v>50</v>
      </c>
      <c r="K91" s="309"/>
    </row>
    <row r="92" s="1" customFormat="1" ht="15" customHeight="1">
      <c r="B92" s="320"/>
      <c r="C92" s="295" t="s">
        <v>1274</v>
      </c>
      <c r="D92" s="295"/>
      <c r="E92" s="295"/>
      <c r="F92" s="318" t="s">
        <v>1252</v>
      </c>
      <c r="G92" s="319"/>
      <c r="H92" s="295" t="s">
        <v>1275</v>
      </c>
      <c r="I92" s="295" t="s">
        <v>1248</v>
      </c>
      <c r="J92" s="295">
        <v>255</v>
      </c>
      <c r="K92" s="309"/>
    </row>
    <row r="93" s="1" customFormat="1" ht="15" customHeight="1">
      <c r="B93" s="320"/>
      <c r="C93" s="295" t="s">
        <v>1276</v>
      </c>
      <c r="D93" s="295"/>
      <c r="E93" s="295"/>
      <c r="F93" s="318" t="s">
        <v>1246</v>
      </c>
      <c r="G93" s="319"/>
      <c r="H93" s="295" t="s">
        <v>1277</v>
      </c>
      <c r="I93" s="295" t="s">
        <v>1278</v>
      </c>
      <c r="J93" s="295"/>
      <c r="K93" s="309"/>
    </row>
    <row r="94" s="1" customFormat="1" ht="15" customHeight="1">
      <c r="B94" s="320"/>
      <c r="C94" s="295" t="s">
        <v>1279</v>
      </c>
      <c r="D94" s="295"/>
      <c r="E94" s="295"/>
      <c r="F94" s="318" t="s">
        <v>1246</v>
      </c>
      <c r="G94" s="319"/>
      <c r="H94" s="295" t="s">
        <v>1280</v>
      </c>
      <c r="I94" s="295" t="s">
        <v>1281</v>
      </c>
      <c r="J94" s="295"/>
      <c r="K94" s="309"/>
    </row>
    <row r="95" s="1" customFormat="1" ht="15" customHeight="1">
      <c r="B95" s="320"/>
      <c r="C95" s="295" t="s">
        <v>1282</v>
      </c>
      <c r="D95" s="295"/>
      <c r="E95" s="295"/>
      <c r="F95" s="318" t="s">
        <v>1246</v>
      </c>
      <c r="G95" s="319"/>
      <c r="H95" s="295" t="s">
        <v>1282</v>
      </c>
      <c r="I95" s="295" t="s">
        <v>1281</v>
      </c>
      <c r="J95" s="295"/>
      <c r="K95" s="309"/>
    </row>
    <row r="96" s="1" customFormat="1" ht="15" customHeight="1">
      <c r="B96" s="320"/>
      <c r="C96" s="295" t="s">
        <v>38</v>
      </c>
      <c r="D96" s="295"/>
      <c r="E96" s="295"/>
      <c r="F96" s="318" t="s">
        <v>1246</v>
      </c>
      <c r="G96" s="319"/>
      <c r="H96" s="295" t="s">
        <v>1283</v>
      </c>
      <c r="I96" s="295" t="s">
        <v>1281</v>
      </c>
      <c r="J96" s="295"/>
      <c r="K96" s="309"/>
    </row>
    <row r="97" s="1" customFormat="1" ht="15" customHeight="1">
      <c r="B97" s="320"/>
      <c r="C97" s="295" t="s">
        <v>48</v>
      </c>
      <c r="D97" s="295"/>
      <c r="E97" s="295"/>
      <c r="F97" s="318" t="s">
        <v>1246</v>
      </c>
      <c r="G97" s="319"/>
      <c r="H97" s="295" t="s">
        <v>1284</v>
      </c>
      <c r="I97" s="295" t="s">
        <v>1281</v>
      </c>
      <c r="J97" s="295"/>
      <c r="K97" s="309"/>
    </row>
    <row r="98" s="1" customFormat="1" ht="15" customHeight="1">
      <c r="B98" s="323"/>
      <c r="C98" s="324"/>
      <c r="D98" s="324"/>
      <c r="E98" s="324"/>
      <c r="F98" s="324"/>
      <c r="G98" s="324"/>
      <c r="H98" s="324"/>
      <c r="I98" s="324"/>
      <c r="J98" s="324"/>
      <c r="K98" s="325"/>
    </row>
    <row r="99" s="1" customFormat="1" ht="18.75" customHeight="1">
      <c r="B99" s="326"/>
      <c r="C99" s="327"/>
      <c r="D99" s="327"/>
      <c r="E99" s="327"/>
      <c r="F99" s="327"/>
      <c r="G99" s="327"/>
      <c r="H99" s="327"/>
      <c r="I99" s="327"/>
      <c r="J99" s="327"/>
      <c r="K99" s="326"/>
    </row>
    <row r="100" s="1" customFormat="1" ht="18.75" customHeight="1">
      <c r="B100" s="303"/>
      <c r="C100" s="303"/>
      <c r="D100" s="303"/>
      <c r="E100" s="303"/>
      <c r="F100" s="303"/>
      <c r="G100" s="303"/>
      <c r="H100" s="303"/>
      <c r="I100" s="303"/>
      <c r="J100" s="303"/>
      <c r="K100" s="303"/>
    </row>
    <row r="101" s="1" customFormat="1" ht="7.5" customHeight="1">
      <c r="B101" s="304"/>
      <c r="C101" s="305"/>
      <c r="D101" s="305"/>
      <c r="E101" s="305"/>
      <c r="F101" s="305"/>
      <c r="G101" s="305"/>
      <c r="H101" s="305"/>
      <c r="I101" s="305"/>
      <c r="J101" s="305"/>
      <c r="K101" s="306"/>
    </row>
    <row r="102" s="1" customFormat="1" ht="45" customHeight="1">
      <c r="B102" s="307"/>
      <c r="C102" s="308" t="s">
        <v>1285</v>
      </c>
      <c r="D102" s="308"/>
      <c r="E102" s="308"/>
      <c r="F102" s="308"/>
      <c r="G102" s="308"/>
      <c r="H102" s="308"/>
      <c r="I102" s="308"/>
      <c r="J102" s="308"/>
      <c r="K102" s="309"/>
    </row>
    <row r="103" s="1" customFormat="1" ht="17.25" customHeight="1">
      <c r="B103" s="307"/>
      <c r="C103" s="310" t="s">
        <v>1240</v>
      </c>
      <c r="D103" s="310"/>
      <c r="E103" s="310"/>
      <c r="F103" s="310" t="s">
        <v>1241</v>
      </c>
      <c r="G103" s="311"/>
      <c r="H103" s="310" t="s">
        <v>54</v>
      </c>
      <c r="I103" s="310" t="s">
        <v>57</v>
      </c>
      <c r="J103" s="310" t="s">
        <v>1242</v>
      </c>
      <c r="K103" s="309"/>
    </row>
    <row r="104" s="1" customFormat="1" ht="17.25" customHeight="1">
      <c r="B104" s="307"/>
      <c r="C104" s="312" t="s">
        <v>1243</v>
      </c>
      <c r="D104" s="312"/>
      <c r="E104" s="312"/>
      <c r="F104" s="313" t="s">
        <v>1244</v>
      </c>
      <c r="G104" s="314"/>
      <c r="H104" s="312"/>
      <c r="I104" s="312"/>
      <c r="J104" s="312" t="s">
        <v>1245</v>
      </c>
      <c r="K104" s="309"/>
    </row>
    <row r="105" s="1" customFormat="1" ht="5.25" customHeight="1">
      <c r="B105" s="307"/>
      <c r="C105" s="310"/>
      <c r="D105" s="310"/>
      <c r="E105" s="310"/>
      <c r="F105" s="310"/>
      <c r="G105" s="328"/>
      <c r="H105" s="310"/>
      <c r="I105" s="310"/>
      <c r="J105" s="310"/>
      <c r="K105" s="309"/>
    </row>
    <row r="106" s="1" customFormat="1" ht="15" customHeight="1">
      <c r="B106" s="307"/>
      <c r="C106" s="295" t="s">
        <v>53</v>
      </c>
      <c r="D106" s="317"/>
      <c r="E106" s="317"/>
      <c r="F106" s="318" t="s">
        <v>1246</v>
      </c>
      <c r="G106" s="295"/>
      <c r="H106" s="295" t="s">
        <v>1286</v>
      </c>
      <c r="I106" s="295" t="s">
        <v>1248</v>
      </c>
      <c r="J106" s="295">
        <v>20</v>
      </c>
      <c r="K106" s="309"/>
    </row>
    <row r="107" s="1" customFormat="1" ht="15" customHeight="1">
      <c r="B107" s="307"/>
      <c r="C107" s="295" t="s">
        <v>1249</v>
      </c>
      <c r="D107" s="295"/>
      <c r="E107" s="295"/>
      <c r="F107" s="318" t="s">
        <v>1246</v>
      </c>
      <c r="G107" s="295"/>
      <c r="H107" s="295" t="s">
        <v>1286</v>
      </c>
      <c r="I107" s="295" t="s">
        <v>1248</v>
      </c>
      <c r="J107" s="295">
        <v>120</v>
      </c>
      <c r="K107" s="309"/>
    </row>
    <row r="108" s="1" customFormat="1" ht="15" customHeight="1">
      <c r="B108" s="320"/>
      <c r="C108" s="295" t="s">
        <v>1251</v>
      </c>
      <c r="D108" s="295"/>
      <c r="E108" s="295"/>
      <c r="F108" s="318" t="s">
        <v>1252</v>
      </c>
      <c r="G108" s="295"/>
      <c r="H108" s="295" t="s">
        <v>1286</v>
      </c>
      <c r="I108" s="295" t="s">
        <v>1248</v>
      </c>
      <c r="J108" s="295">
        <v>50</v>
      </c>
      <c r="K108" s="309"/>
    </row>
    <row r="109" s="1" customFormat="1" ht="15" customHeight="1">
      <c r="B109" s="320"/>
      <c r="C109" s="295" t="s">
        <v>1254</v>
      </c>
      <c r="D109" s="295"/>
      <c r="E109" s="295"/>
      <c r="F109" s="318" t="s">
        <v>1246</v>
      </c>
      <c r="G109" s="295"/>
      <c r="H109" s="295" t="s">
        <v>1286</v>
      </c>
      <c r="I109" s="295" t="s">
        <v>1256</v>
      </c>
      <c r="J109" s="295"/>
      <c r="K109" s="309"/>
    </row>
    <row r="110" s="1" customFormat="1" ht="15" customHeight="1">
      <c r="B110" s="320"/>
      <c r="C110" s="295" t="s">
        <v>1265</v>
      </c>
      <c r="D110" s="295"/>
      <c r="E110" s="295"/>
      <c r="F110" s="318" t="s">
        <v>1252</v>
      </c>
      <c r="G110" s="295"/>
      <c r="H110" s="295" t="s">
        <v>1286</v>
      </c>
      <c r="I110" s="295" t="s">
        <v>1248</v>
      </c>
      <c r="J110" s="295">
        <v>50</v>
      </c>
      <c r="K110" s="309"/>
    </row>
    <row r="111" s="1" customFormat="1" ht="15" customHeight="1">
      <c r="B111" s="320"/>
      <c r="C111" s="295" t="s">
        <v>1273</v>
      </c>
      <c r="D111" s="295"/>
      <c r="E111" s="295"/>
      <c r="F111" s="318" t="s">
        <v>1252</v>
      </c>
      <c r="G111" s="295"/>
      <c r="H111" s="295" t="s">
        <v>1286</v>
      </c>
      <c r="I111" s="295" t="s">
        <v>1248</v>
      </c>
      <c r="J111" s="295">
        <v>50</v>
      </c>
      <c r="K111" s="309"/>
    </row>
    <row r="112" s="1" customFormat="1" ht="15" customHeight="1">
      <c r="B112" s="320"/>
      <c r="C112" s="295" t="s">
        <v>1271</v>
      </c>
      <c r="D112" s="295"/>
      <c r="E112" s="295"/>
      <c r="F112" s="318" t="s">
        <v>1252</v>
      </c>
      <c r="G112" s="295"/>
      <c r="H112" s="295" t="s">
        <v>1286</v>
      </c>
      <c r="I112" s="295" t="s">
        <v>1248</v>
      </c>
      <c r="J112" s="295">
        <v>50</v>
      </c>
      <c r="K112" s="309"/>
    </row>
    <row r="113" s="1" customFormat="1" ht="15" customHeight="1">
      <c r="B113" s="320"/>
      <c r="C113" s="295" t="s">
        <v>53</v>
      </c>
      <c r="D113" s="295"/>
      <c r="E113" s="295"/>
      <c r="F113" s="318" t="s">
        <v>1246</v>
      </c>
      <c r="G113" s="295"/>
      <c r="H113" s="295" t="s">
        <v>1287</v>
      </c>
      <c r="I113" s="295" t="s">
        <v>1248</v>
      </c>
      <c r="J113" s="295">
        <v>20</v>
      </c>
      <c r="K113" s="309"/>
    </row>
    <row r="114" s="1" customFormat="1" ht="15" customHeight="1">
      <c r="B114" s="320"/>
      <c r="C114" s="295" t="s">
        <v>1288</v>
      </c>
      <c r="D114" s="295"/>
      <c r="E114" s="295"/>
      <c r="F114" s="318" t="s">
        <v>1246</v>
      </c>
      <c r="G114" s="295"/>
      <c r="H114" s="295" t="s">
        <v>1289</v>
      </c>
      <c r="I114" s="295" t="s">
        <v>1248</v>
      </c>
      <c r="J114" s="295">
        <v>120</v>
      </c>
      <c r="K114" s="309"/>
    </row>
    <row r="115" s="1" customFormat="1" ht="15" customHeight="1">
      <c r="B115" s="320"/>
      <c r="C115" s="295" t="s">
        <v>38</v>
      </c>
      <c r="D115" s="295"/>
      <c r="E115" s="295"/>
      <c r="F115" s="318" t="s">
        <v>1246</v>
      </c>
      <c r="G115" s="295"/>
      <c r="H115" s="295" t="s">
        <v>1290</v>
      </c>
      <c r="I115" s="295" t="s">
        <v>1281</v>
      </c>
      <c r="J115" s="295"/>
      <c r="K115" s="309"/>
    </row>
    <row r="116" s="1" customFormat="1" ht="15" customHeight="1">
      <c r="B116" s="320"/>
      <c r="C116" s="295" t="s">
        <v>48</v>
      </c>
      <c r="D116" s="295"/>
      <c r="E116" s="295"/>
      <c r="F116" s="318" t="s">
        <v>1246</v>
      </c>
      <c r="G116" s="295"/>
      <c r="H116" s="295" t="s">
        <v>1291</v>
      </c>
      <c r="I116" s="295" t="s">
        <v>1281</v>
      </c>
      <c r="J116" s="295"/>
      <c r="K116" s="309"/>
    </row>
    <row r="117" s="1" customFormat="1" ht="15" customHeight="1">
      <c r="B117" s="320"/>
      <c r="C117" s="295" t="s">
        <v>57</v>
      </c>
      <c r="D117" s="295"/>
      <c r="E117" s="295"/>
      <c r="F117" s="318" t="s">
        <v>1246</v>
      </c>
      <c r="G117" s="295"/>
      <c r="H117" s="295" t="s">
        <v>1292</v>
      </c>
      <c r="I117" s="295" t="s">
        <v>1293</v>
      </c>
      <c r="J117" s="295"/>
      <c r="K117" s="309"/>
    </row>
    <row r="118" s="1" customFormat="1" ht="15" customHeight="1">
      <c r="B118" s="323"/>
      <c r="C118" s="329"/>
      <c r="D118" s="329"/>
      <c r="E118" s="329"/>
      <c r="F118" s="329"/>
      <c r="G118" s="329"/>
      <c r="H118" s="329"/>
      <c r="I118" s="329"/>
      <c r="J118" s="329"/>
      <c r="K118" s="325"/>
    </row>
    <row r="119" s="1" customFormat="1" ht="18.75" customHeight="1">
      <c r="B119" s="330"/>
      <c r="C119" s="331"/>
      <c r="D119" s="331"/>
      <c r="E119" s="331"/>
      <c r="F119" s="332"/>
      <c r="G119" s="331"/>
      <c r="H119" s="331"/>
      <c r="I119" s="331"/>
      <c r="J119" s="331"/>
      <c r="K119" s="330"/>
    </row>
    <row r="120" s="1" customFormat="1" ht="18.75" customHeight="1">
      <c r="B120" s="303"/>
      <c r="C120" s="303"/>
      <c r="D120" s="303"/>
      <c r="E120" s="303"/>
      <c r="F120" s="303"/>
      <c r="G120" s="303"/>
      <c r="H120" s="303"/>
      <c r="I120" s="303"/>
      <c r="J120" s="303"/>
      <c r="K120" s="303"/>
    </row>
    <row r="121" s="1" customFormat="1" ht="7.5" customHeight="1">
      <c r="B121" s="333"/>
      <c r="C121" s="334"/>
      <c r="D121" s="334"/>
      <c r="E121" s="334"/>
      <c r="F121" s="334"/>
      <c r="G121" s="334"/>
      <c r="H121" s="334"/>
      <c r="I121" s="334"/>
      <c r="J121" s="334"/>
      <c r="K121" s="335"/>
    </row>
    <row r="122" s="1" customFormat="1" ht="45" customHeight="1">
      <c r="B122" s="336"/>
      <c r="C122" s="286" t="s">
        <v>1294</v>
      </c>
      <c r="D122" s="286"/>
      <c r="E122" s="286"/>
      <c r="F122" s="286"/>
      <c r="G122" s="286"/>
      <c r="H122" s="286"/>
      <c r="I122" s="286"/>
      <c r="J122" s="286"/>
      <c r="K122" s="337"/>
    </row>
    <row r="123" s="1" customFormat="1" ht="17.25" customHeight="1">
      <c r="B123" s="338"/>
      <c r="C123" s="310" t="s">
        <v>1240</v>
      </c>
      <c r="D123" s="310"/>
      <c r="E123" s="310"/>
      <c r="F123" s="310" t="s">
        <v>1241</v>
      </c>
      <c r="G123" s="311"/>
      <c r="H123" s="310" t="s">
        <v>54</v>
      </c>
      <c r="I123" s="310" t="s">
        <v>57</v>
      </c>
      <c r="J123" s="310" t="s">
        <v>1242</v>
      </c>
      <c r="K123" s="339"/>
    </row>
    <row r="124" s="1" customFormat="1" ht="17.25" customHeight="1">
      <c r="B124" s="338"/>
      <c r="C124" s="312" t="s">
        <v>1243</v>
      </c>
      <c r="D124" s="312"/>
      <c r="E124" s="312"/>
      <c r="F124" s="313" t="s">
        <v>1244</v>
      </c>
      <c r="G124" s="314"/>
      <c r="H124" s="312"/>
      <c r="I124" s="312"/>
      <c r="J124" s="312" t="s">
        <v>1245</v>
      </c>
      <c r="K124" s="339"/>
    </row>
    <row r="125" s="1" customFormat="1" ht="5.25" customHeight="1">
      <c r="B125" s="340"/>
      <c r="C125" s="315"/>
      <c r="D125" s="315"/>
      <c r="E125" s="315"/>
      <c r="F125" s="315"/>
      <c r="G125" s="341"/>
      <c r="H125" s="315"/>
      <c r="I125" s="315"/>
      <c r="J125" s="315"/>
      <c r="K125" s="342"/>
    </row>
    <row r="126" s="1" customFormat="1" ht="15" customHeight="1">
      <c r="B126" s="340"/>
      <c r="C126" s="295" t="s">
        <v>1249</v>
      </c>
      <c r="D126" s="317"/>
      <c r="E126" s="317"/>
      <c r="F126" s="318" t="s">
        <v>1246</v>
      </c>
      <c r="G126" s="295"/>
      <c r="H126" s="295" t="s">
        <v>1286</v>
      </c>
      <c r="I126" s="295" t="s">
        <v>1248</v>
      </c>
      <c r="J126" s="295">
        <v>120</v>
      </c>
      <c r="K126" s="343"/>
    </row>
    <row r="127" s="1" customFormat="1" ht="15" customHeight="1">
      <c r="B127" s="340"/>
      <c r="C127" s="295" t="s">
        <v>1295</v>
      </c>
      <c r="D127" s="295"/>
      <c r="E127" s="295"/>
      <c r="F127" s="318" t="s">
        <v>1246</v>
      </c>
      <c r="G127" s="295"/>
      <c r="H127" s="295" t="s">
        <v>1296</v>
      </c>
      <c r="I127" s="295" t="s">
        <v>1248</v>
      </c>
      <c r="J127" s="295" t="s">
        <v>1297</v>
      </c>
      <c r="K127" s="343"/>
    </row>
    <row r="128" s="1" customFormat="1" ht="15" customHeight="1">
      <c r="B128" s="340"/>
      <c r="C128" s="295" t="s">
        <v>85</v>
      </c>
      <c r="D128" s="295"/>
      <c r="E128" s="295"/>
      <c r="F128" s="318" t="s">
        <v>1246</v>
      </c>
      <c r="G128" s="295"/>
      <c r="H128" s="295" t="s">
        <v>1298</v>
      </c>
      <c r="I128" s="295" t="s">
        <v>1248</v>
      </c>
      <c r="J128" s="295" t="s">
        <v>1297</v>
      </c>
      <c r="K128" s="343"/>
    </row>
    <row r="129" s="1" customFormat="1" ht="15" customHeight="1">
      <c r="B129" s="340"/>
      <c r="C129" s="295" t="s">
        <v>1257</v>
      </c>
      <c r="D129" s="295"/>
      <c r="E129" s="295"/>
      <c r="F129" s="318" t="s">
        <v>1252</v>
      </c>
      <c r="G129" s="295"/>
      <c r="H129" s="295" t="s">
        <v>1258</v>
      </c>
      <c r="I129" s="295" t="s">
        <v>1248</v>
      </c>
      <c r="J129" s="295">
        <v>15</v>
      </c>
      <c r="K129" s="343"/>
    </row>
    <row r="130" s="1" customFormat="1" ht="15" customHeight="1">
      <c r="B130" s="340"/>
      <c r="C130" s="321" t="s">
        <v>1259</v>
      </c>
      <c r="D130" s="321"/>
      <c r="E130" s="321"/>
      <c r="F130" s="322" t="s">
        <v>1252</v>
      </c>
      <c r="G130" s="321"/>
      <c r="H130" s="321" t="s">
        <v>1260</v>
      </c>
      <c r="I130" s="321" t="s">
        <v>1248</v>
      </c>
      <c r="J130" s="321">
        <v>15</v>
      </c>
      <c r="K130" s="343"/>
    </row>
    <row r="131" s="1" customFormat="1" ht="15" customHeight="1">
      <c r="B131" s="340"/>
      <c r="C131" s="321" t="s">
        <v>1261</v>
      </c>
      <c r="D131" s="321"/>
      <c r="E131" s="321"/>
      <c r="F131" s="322" t="s">
        <v>1252</v>
      </c>
      <c r="G131" s="321"/>
      <c r="H131" s="321" t="s">
        <v>1262</v>
      </c>
      <c r="I131" s="321" t="s">
        <v>1248</v>
      </c>
      <c r="J131" s="321">
        <v>20</v>
      </c>
      <c r="K131" s="343"/>
    </row>
    <row r="132" s="1" customFormat="1" ht="15" customHeight="1">
      <c r="B132" s="340"/>
      <c r="C132" s="321" t="s">
        <v>1263</v>
      </c>
      <c r="D132" s="321"/>
      <c r="E132" s="321"/>
      <c r="F132" s="322" t="s">
        <v>1252</v>
      </c>
      <c r="G132" s="321"/>
      <c r="H132" s="321" t="s">
        <v>1264</v>
      </c>
      <c r="I132" s="321" t="s">
        <v>1248</v>
      </c>
      <c r="J132" s="321">
        <v>20</v>
      </c>
      <c r="K132" s="343"/>
    </row>
    <row r="133" s="1" customFormat="1" ht="15" customHeight="1">
      <c r="B133" s="340"/>
      <c r="C133" s="295" t="s">
        <v>1251</v>
      </c>
      <c r="D133" s="295"/>
      <c r="E133" s="295"/>
      <c r="F133" s="318" t="s">
        <v>1252</v>
      </c>
      <c r="G133" s="295"/>
      <c r="H133" s="295" t="s">
        <v>1286</v>
      </c>
      <c r="I133" s="295" t="s">
        <v>1248</v>
      </c>
      <c r="J133" s="295">
        <v>50</v>
      </c>
      <c r="K133" s="343"/>
    </row>
    <row r="134" s="1" customFormat="1" ht="15" customHeight="1">
      <c r="B134" s="340"/>
      <c r="C134" s="295" t="s">
        <v>1265</v>
      </c>
      <c r="D134" s="295"/>
      <c r="E134" s="295"/>
      <c r="F134" s="318" t="s">
        <v>1252</v>
      </c>
      <c r="G134" s="295"/>
      <c r="H134" s="295" t="s">
        <v>1286</v>
      </c>
      <c r="I134" s="295" t="s">
        <v>1248</v>
      </c>
      <c r="J134" s="295">
        <v>50</v>
      </c>
      <c r="K134" s="343"/>
    </row>
    <row r="135" s="1" customFormat="1" ht="15" customHeight="1">
      <c r="B135" s="340"/>
      <c r="C135" s="295" t="s">
        <v>1271</v>
      </c>
      <c r="D135" s="295"/>
      <c r="E135" s="295"/>
      <c r="F135" s="318" t="s">
        <v>1252</v>
      </c>
      <c r="G135" s="295"/>
      <c r="H135" s="295" t="s">
        <v>1286</v>
      </c>
      <c r="I135" s="295" t="s">
        <v>1248</v>
      </c>
      <c r="J135" s="295">
        <v>50</v>
      </c>
      <c r="K135" s="343"/>
    </row>
    <row r="136" s="1" customFormat="1" ht="15" customHeight="1">
      <c r="B136" s="340"/>
      <c r="C136" s="295" t="s">
        <v>1273</v>
      </c>
      <c r="D136" s="295"/>
      <c r="E136" s="295"/>
      <c r="F136" s="318" t="s">
        <v>1252</v>
      </c>
      <c r="G136" s="295"/>
      <c r="H136" s="295" t="s">
        <v>1286</v>
      </c>
      <c r="I136" s="295" t="s">
        <v>1248</v>
      </c>
      <c r="J136" s="295">
        <v>50</v>
      </c>
      <c r="K136" s="343"/>
    </row>
    <row r="137" s="1" customFormat="1" ht="15" customHeight="1">
      <c r="B137" s="340"/>
      <c r="C137" s="295" t="s">
        <v>1274</v>
      </c>
      <c r="D137" s="295"/>
      <c r="E137" s="295"/>
      <c r="F137" s="318" t="s">
        <v>1252</v>
      </c>
      <c r="G137" s="295"/>
      <c r="H137" s="295" t="s">
        <v>1299</v>
      </c>
      <c r="I137" s="295" t="s">
        <v>1248</v>
      </c>
      <c r="J137" s="295">
        <v>255</v>
      </c>
      <c r="K137" s="343"/>
    </row>
    <row r="138" s="1" customFormat="1" ht="15" customHeight="1">
      <c r="B138" s="340"/>
      <c r="C138" s="295" t="s">
        <v>1276</v>
      </c>
      <c r="D138" s="295"/>
      <c r="E138" s="295"/>
      <c r="F138" s="318" t="s">
        <v>1246</v>
      </c>
      <c r="G138" s="295"/>
      <c r="H138" s="295" t="s">
        <v>1300</v>
      </c>
      <c r="I138" s="295" t="s">
        <v>1278</v>
      </c>
      <c r="J138" s="295"/>
      <c r="K138" s="343"/>
    </row>
    <row r="139" s="1" customFormat="1" ht="15" customHeight="1">
      <c r="B139" s="340"/>
      <c r="C139" s="295" t="s">
        <v>1279</v>
      </c>
      <c r="D139" s="295"/>
      <c r="E139" s="295"/>
      <c r="F139" s="318" t="s">
        <v>1246</v>
      </c>
      <c r="G139" s="295"/>
      <c r="H139" s="295" t="s">
        <v>1301</v>
      </c>
      <c r="I139" s="295" t="s">
        <v>1281</v>
      </c>
      <c r="J139" s="295"/>
      <c r="K139" s="343"/>
    </row>
    <row r="140" s="1" customFormat="1" ht="15" customHeight="1">
      <c r="B140" s="340"/>
      <c r="C140" s="295" t="s">
        <v>1282</v>
      </c>
      <c r="D140" s="295"/>
      <c r="E140" s="295"/>
      <c r="F140" s="318" t="s">
        <v>1246</v>
      </c>
      <c r="G140" s="295"/>
      <c r="H140" s="295" t="s">
        <v>1282</v>
      </c>
      <c r="I140" s="295" t="s">
        <v>1281</v>
      </c>
      <c r="J140" s="295"/>
      <c r="K140" s="343"/>
    </row>
    <row r="141" s="1" customFormat="1" ht="15" customHeight="1">
      <c r="B141" s="340"/>
      <c r="C141" s="295" t="s">
        <v>38</v>
      </c>
      <c r="D141" s="295"/>
      <c r="E141" s="295"/>
      <c r="F141" s="318" t="s">
        <v>1246</v>
      </c>
      <c r="G141" s="295"/>
      <c r="H141" s="295" t="s">
        <v>1302</v>
      </c>
      <c r="I141" s="295" t="s">
        <v>1281</v>
      </c>
      <c r="J141" s="295"/>
      <c r="K141" s="343"/>
    </row>
    <row r="142" s="1" customFormat="1" ht="15" customHeight="1">
      <c r="B142" s="340"/>
      <c r="C142" s="295" t="s">
        <v>1303</v>
      </c>
      <c r="D142" s="295"/>
      <c r="E142" s="295"/>
      <c r="F142" s="318" t="s">
        <v>1246</v>
      </c>
      <c r="G142" s="295"/>
      <c r="H142" s="295" t="s">
        <v>1304</v>
      </c>
      <c r="I142" s="295" t="s">
        <v>1281</v>
      </c>
      <c r="J142" s="295"/>
      <c r="K142" s="343"/>
    </row>
    <row r="143" s="1" customFormat="1" ht="15" customHeight="1">
      <c r="B143" s="344"/>
      <c r="C143" s="345"/>
      <c r="D143" s="345"/>
      <c r="E143" s="345"/>
      <c r="F143" s="345"/>
      <c r="G143" s="345"/>
      <c r="H143" s="345"/>
      <c r="I143" s="345"/>
      <c r="J143" s="345"/>
      <c r="K143" s="346"/>
    </row>
    <row r="144" s="1" customFormat="1" ht="18.75" customHeight="1">
      <c r="B144" s="331"/>
      <c r="C144" s="331"/>
      <c r="D144" s="331"/>
      <c r="E144" s="331"/>
      <c r="F144" s="332"/>
      <c r="G144" s="331"/>
      <c r="H144" s="331"/>
      <c r="I144" s="331"/>
      <c r="J144" s="331"/>
      <c r="K144" s="331"/>
    </row>
    <row r="145" s="1" customFormat="1" ht="18.75" customHeight="1">
      <c r="B145" s="303"/>
      <c r="C145" s="303"/>
      <c r="D145" s="303"/>
      <c r="E145" s="303"/>
      <c r="F145" s="303"/>
      <c r="G145" s="303"/>
      <c r="H145" s="303"/>
      <c r="I145" s="303"/>
      <c r="J145" s="303"/>
      <c r="K145" s="303"/>
    </row>
    <row r="146" s="1" customFormat="1" ht="7.5" customHeight="1">
      <c r="B146" s="304"/>
      <c r="C146" s="305"/>
      <c r="D146" s="305"/>
      <c r="E146" s="305"/>
      <c r="F146" s="305"/>
      <c r="G146" s="305"/>
      <c r="H146" s="305"/>
      <c r="I146" s="305"/>
      <c r="J146" s="305"/>
      <c r="K146" s="306"/>
    </row>
    <row r="147" s="1" customFormat="1" ht="45" customHeight="1">
      <c r="B147" s="307"/>
      <c r="C147" s="308" t="s">
        <v>1305</v>
      </c>
      <c r="D147" s="308"/>
      <c r="E147" s="308"/>
      <c r="F147" s="308"/>
      <c r="G147" s="308"/>
      <c r="H147" s="308"/>
      <c r="I147" s="308"/>
      <c r="J147" s="308"/>
      <c r="K147" s="309"/>
    </row>
    <row r="148" s="1" customFormat="1" ht="17.25" customHeight="1">
      <c r="B148" s="307"/>
      <c r="C148" s="310" t="s">
        <v>1240</v>
      </c>
      <c r="D148" s="310"/>
      <c r="E148" s="310"/>
      <c r="F148" s="310" t="s">
        <v>1241</v>
      </c>
      <c r="G148" s="311"/>
      <c r="H148" s="310" t="s">
        <v>54</v>
      </c>
      <c r="I148" s="310" t="s">
        <v>57</v>
      </c>
      <c r="J148" s="310" t="s">
        <v>1242</v>
      </c>
      <c r="K148" s="309"/>
    </row>
    <row r="149" s="1" customFormat="1" ht="17.25" customHeight="1">
      <c r="B149" s="307"/>
      <c r="C149" s="312" t="s">
        <v>1243</v>
      </c>
      <c r="D149" s="312"/>
      <c r="E149" s="312"/>
      <c r="F149" s="313" t="s">
        <v>1244</v>
      </c>
      <c r="G149" s="314"/>
      <c r="H149" s="312"/>
      <c r="I149" s="312"/>
      <c r="J149" s="312" t="s">
        <v>1245</v>
      </c>
      <c r="K149" s="309"/>
    </row>
    <row r="150" s="1" customFormat="1" ht="5.25" customHeight="1">
      <c r="B150" s="320"/>
      <c r="C150" s="315"/>
      <c r="D150" s="315"/>
      <c r="E150" s="315"/>
      <c r="F150" s="315"/>
      <c r="G150" s="316"/>
      <c r="H150" s="315"/>
      <c r="I150" s="315"/>
      <c r="J150" s="315"/>
      <c r="K150" s="343"/>
    </row>
    <row r="151" s="1" customFormat="1" ht="15" customHeight="1">
      <c r="B151" s="320"/>
      <c r="C151" s="347" t="s">
        <v>1249</v>
      </c>
      <c r="D151" s="295"/>
      <c r="E151" s="295"/>
      <c r="F151" s="348" t="s">
        <v>1246</v>
      </c>
      <c r="G151" s="295"/>
      <c r="H151" s="347" t="s">
        <v>1286</v>
      </c>
      <c r="I151" s="347" t="s">
        <v>1248</v>
      </c>
      <c r="J151" s="347">
        <v>120</v>
      </c>
      <c r="K151" s="343"/>
    </row>
    <row r="152" s="1" customFormat="1" ht="15" customHeight="1">
      <c r="B152" s="320"/>
      <c r="C152" s="347" t="s">
        <v>1295</v>
      </c>
      <c r="D152" s="295"/>
      <c r="E152" s="295"/>
      <c r="F152" s="348" t="s">
        <v>1246</v>
      </c>
      <c r="G152" s="295"/>
      <c r="H152" s="347" t="s">
        <v>1306</v>
      </c>
      <c r="I152" s="347" t="s">
        <v>1248</v>
      </c>
      <c r="J152" s="347" t="s">
        <v>1297</v>
      </c>
      <c r="K152" s="343"/>
    </row>
    <row r="153" s="1" customFormat="1" ht="15" customHeight="1">
      <c r="B153" s="320"/>
      <c r="C153" s="347" t="s">
        <v>85</v>
      </c>
      <c r="D153" s="295"/>
      <c r="E153" s="295"/>
      <c r="F153" s="348" t="s">
        <v>1246</v>
      </c>
      <c r="G153" s="295"/>
      <c r="H153" s="347" t="s">
        <v>1307</v>
      </c>
      <c r="I153" s="347" t="s">
        <v>1248</v>
      </c>
      <c r="J153" s="347" t="s">
        <v>1297</v>
      </c>
      <c r="K153" s="343"/>
    </row>
    <row r="154" s="1" customFormat="1" ht="15" customHeight="1">
      <c r="B154" s="320"/>
      <c r="C154" s="347" t="s">
        <v>1251</v>
      </c>
      <c r="D154" s="295"/>
      <c r="E154" s="295"/>
      <c r="F154" s="348" t="s">
        <v>1252</v>
      </c>
      <c r="G154" s="295"/>
      <c r="H154" s="347" t="s">
        <v>1286</v>
      </c>
      <c r="I154" s="347" t="s">
        <v>1248</v>
      </c>
      <c r="J154" s="347">
        <v>50</v>
      </c>
      <c r="K154" s="343"/>
    </row>
    <row r="155" s="1" customFormat="1" ht="15" customHeight="1">
      <c r="B155" s="320"/>
      <c r="C155" s="347" t="s">
        <v>1254</v>
      </c>
      <c r="D155" s="295"/>
      <c r="E155" s="295"/>
      <c r="F155" s="348" t="s">
        <v>1246</v>
      </c>
      <c r="G155" s="295"/>
      <c r="H155" s="347" t="s">
        <v>1286</v>
      </c>
      <c r="I155" s="347" t="s">
        <v>1256</v>
      </c>
      <c r="J155" s="347"/>
      <c r="K155" s="343"/>
    </row>
    <row r="156" s="1" customFormat="1" ht="15" customHeight="1">
      <c r="B156" s="320"/>
      <c r="C156" s="347" t="s">
        <v>1265</v>
      </c>
      <c r="D156" s="295"/>
      <c r="E156" s="295"/>
      <c r="F156" s="348" t="s">
        <v>1252</v>
      </c>
      <c r="G156" s="295"/>
      <c r="H156" s="347" t="s">
        <v>1286</v>
      </c>
      <c r="I156" s="347" t="s">
        <v>1248</v>
      </c>
      <c r="J156" s="347">
        <v>50</v>
      </c>
      <c r="K156" s="343"/>
    </row>
    <row r="157" s="1" customFormat="1" ht="15" customHeight="1">
      <c r="B157" s="320"/>
      <c r="C157" s="347" t="s">
        <v>1273</v>
      </c>
      <c r="D157" s="295"/>
      <c r="E157" s="295"/>
      <c r="F157" s="348" t="s">
        <v>1252</v>
      </c>
      <c r="G157" s="295"/>
      <c r="H157" s="347" t="s">
        <v>1286</v>
      </c>
      <c r="I157" s="347" t="s">
        <v>1248</v>
      </c>
      <c r="J157" s="347">
        <v>50</v>
      </c>
      <c r="K157" s="343"/>
    </row>
    <row r="158" s="1" customFormat="1" ht="15" customHeight="1">
      <c r="B158" s="320"/>
      <c r="C158" s="347" t="s">
        <v>1271</v>
      </c>
      <c r="D158" s="295"/>
      <c r="E158" s="295"/>
      <c r="F158" s="348" t="s">
        <v>1252</v>
      </c>
      <c r="G158" s="295"/>
      <c r="H158" s="347" t="s">
        <v>1286</v>
      </c>
      <c r="I158" s="347" t="s">
        <v>1248</v>
      </c>
      <c r="J158" s="347">
        <v>50</v>
      </c>
      <c r="K158" s="343"/>
    </row>
    <row r="159" s="1" customFormat="1" ht="15" customHeight="1">
      <c r="B159" s="320"/>
      <c r="C159" s="347" t="s">
        <v>123</v>
      </c>
      <c r="D159" s="295"/>
      <c r="E159" s="295"/>
      <c r="F159" s="348" t="s">
        <v>1246</v>
      </c>
      <c r="G159" s="295"/>
      <c r="H159" s="347" t="s">
        <v>1308</v>
      </c>
      <c r="I159" s="347" t="s">
        <v>1248</v>
      </c>
      <c r="J159" s="347" t="s">
        <v>1309</v>
      </c>
      <c r="K159" s="343"/>
    </row>
    <row r="160" s="1" customFormat="1" ht="15" customHeight="1">
      <c r="B160" s="320"/>
      <c r="C160" s="347" t="s">
        <v>1310</v>
      </c>
      <c r="D160" s="295"/>
      <c r="E160" s="295"/>
      <c r="F160" s="348" t="s">
        <v>1246</v>
      </c>
      <c r="G160" s="295"/>
      <c r="H160" s="347" t="s">
        <v>1311</v>
      </c>
      <c r="I160" s="347" t="s">
        <v>1281</v>
      </c>
      <c r="J160" s="347"/>
      <c r="K160" s="343"/>
    </row>
    <row r="161" s="1" customFormat="1" ht="15" customHeight="1">
      <c r="B161" s="349"/>
      <c r="C161" s="329"/>
      <c r="D161" s="329"/>
      <c r="E161" s="329"/>
      <c r="F161" s="329"/>
      <c r="G161" s="329"/>
      <c r="H161" s="329"/>
      <c r="I161" s="329"/>
      <c r="J161" s="329"/>
      <c r="K161" s="350"/>
    </row>
    <row r="162" s="1" customFormat="1" ht="18.75" customHeight="1">
      <c r="B162" s="331"/>
      <c r="C162" s="341"/>
      <c r="D162" s="341"/>
      <c r="E162" s="341"/>
      <c r="F162" s="351"/>
      <c r="G162" s="341"/>
      <c r="H162" s="341"/>
      <c r="I162" s="341"/>
      <c r="J162" s="341"/>
      <c r="K162" s="331"/>
    </row>
    <row r="163" s="1" customFormat="1" ht="18.75" customHeight="1">
      <c r="B163" s="303"/>
      <c r="C163" s="303"/>
      <c r="D163" s="303"/>
      <c r="E163" s="303"/>
      <c r="F163" s="303"/>
      <c r="G163" s="303"/>
      <c r="H163" s="303"/>
      <c r="I163" s="303"/>
      <c r="J163" s="303"/>
      <c r="K163" s="303"/>
    </row>
    <row r="164" s="1" customFormat="1" ht="7.5" customHeight="1">
      <c r="B164" s="282"/>
      <c r="C164" s="283"/>
      <c r="D164" s="283"/>
      <c r="E164" s="283"/>
      <c r="F164" s="283"/>
      <c r="G164" s="283"/>
      <c r="H164" s="283"/>
      <c r="I164" s="283"/>
      <c r="J164" s="283"/>
      <c r="K164" s="284"/>
    </row>
    <row r="165" s="1" customFormat="1" ht="45" customHeight="1">
      <c r="B165" s="285"/>
      <c r="C165" s="286" t="s">
        <v>1312</v>
      </c>
      <c r="D165" s="286"/>
      <c r="E165" s="286"/>
      <c r="F165" s="286"/>
      <c r="G165" s="286"/>
      <c r="H165" s="286"/>
      <c r="I165" s="286"/>
      <c r="J165" s="286"/>
      <c r="K165" s="287"/>
    </row>
    <row r="166" s="1" customFormat="1" ht="17.25" customHeight="1">
      <c r="B166" s="285"/>
      <c r="C166" s="310" t="s">
        <v>1240</v>
      </c>
      <c r="D166" s="310"/>
      <c r="E166" s="310"/>
      <c r="F166" s="310" t="s">
        <v>1241</v>
      </c>
      <c r="G166" s="352"/>
      <c r="H166" s="353" t="s">
        <v>54</v>
      </c>
      <c r="I166" s="353" t="s">
        <v>57</v>
      </c>
      <c r="J166" s="310" t="s">
        <v>1242</v>
      </c>
      <c r="K166" s="287"/>
    </row>
    <row r="167" s="1" customFormat="1" ht="17.25" customHeight="1">
      <c r="B167" s="288"/>
      <c r="C167" s="312" t="s">
        <v>1243</v>
      </c>
      <c r="D167" s="312"/>
      <c r="E167" s="312"/>
      <c r="F167" s="313" t="s">
        <v>1244</v>
      </c>
      <c r="G167" s="354"/>
      <c r="H167" s="355"/>
      <c r="I167" s="355"/>
      <c r="J167" s="312" t="s">
        <v>1245</v>
      </c>
      <c r="K167" s="290"/>
    </row>
    <row r="168" s="1" customFormat="1" ht="5.25" customHeight="1">
      <c r="B168" s="320"/>
      <c r="C168" s="315"/>
      <c r="D168" s="315"/>
      <c r="E168" s="315"/>
      <c r="F168" s="315"/>
      <c r="G168" s="316"/>
      <c r="H168" s="315"/>
      <c r="I168" s="315"/>
      <c r="J168" s="315"/>
      <c r="K168" s="343"/>
    </row>
    <row r="169" s="1" customFormat="1" ht="15" customHeight="1">
      <c r="B169" s="320"/>
      <c r="C169" s="295" t="s">
        <v>1249</v>
      </c>
      <c r="D169" s="295"/>
      <c r="E169" s="295"/>
      <c r="F169" s="318" t="s">
        <v>1246</v>
      </c>
      <c r="G169" s="295"/>
      <c r="H169" s="295" t="s">
        <v>1286</v>
      </c>
      <c r="I169" s="295" t="s">
        <v>1248</v>
      </c>
      <c r="J169" s="295">
        <v>120</v>
      </c>
      <c r="K169" s="343"/>
    </row>
    <row r="170" s="1" customFormat="1" ht="15" customHeight="1">
      <c r="B170" s="320"/>
      <c r="C170" s="295" t="s">
        <v>1295</v>
      </c>
      <c r="D170" s="295"/>
      <c r="E170" s="295"/>
      <c r="F170" s="318" t="s">
        <v>1246</v>
      </c>
      <c r="G170" s="295"/>
      <c r="H170" s="295" t="s">
        <v>1296</v>
      </c>
      <c r="I170" s="295" t="s">
        <v>1248</v>
      </c>
      <c r="J170" s="295" t="s">
        <v>1297</v>
      </c>
      <c r="K170" s="343"/>
    </row>
    <row r="171" s="1" customFormat="1" ht="15" customHeight="1">
      <c r="B171" s="320"/>
      <c r="C171" s="295" t="s">
        <v>85</v>
      </c>
      <c r="D171" s="295"/>
      <c r="E171" s="295"/>
      <c r="F171" s="318" t="s">
        <v>1246</v>
      </c>
      <c r="G171" s="295"/>
      <c r="H171" s="295" t="s">
        <v>1313</v>
      </c>
      <c r="I171" s="295" t="s">
        <v>1248</v>
      </c>
      <c r="J171" s="295" t="s">
        <v>1297</v>
      </c>
      <c r="K171" s="343"/>
    </row>
    <row r="172" s="1" customFormat="1" ht="15" customHeight="1">
      <c r="B172" s="320"/>
      <c r="C172" s="295" t="s">
        <v>1251</v>
      </c>
      <c r="D172" s="295"/>
      <c r="E172" s="295"/>
      <c r="F172" s="318" t="s">
        <v>1252</v>
      </c>
      <c r="G172" s="295"/>
      <c r="H172" s="295" t="s">
        <v>1313</v>
      </c>
      <c r="I172" s="295" t="s">
        <v>1248</v>
      </c>
      <c r="J172" s="295">
        <v>50</v>
      </c>
      <c r="K172" s="343"/>
    </row>
    <row r="173" s="1" customFormat="1" ht="15" customHeight="1">
      <c r="B173" s="320"/>
      <c r="C173" s="295" t="s">
        <v>1254</v>
      </c>
      <c r="D173" s="295"/>
      <c r="E173" s="295"/>
      <c r="F173" s="318" t="s">
        <v>1246</v>
      </c>
      <c r="G173" s="295"/>
      <c r="H173" s="295" t="s">
        <v>1313</v>
      </c>
      <c r="I173" s="295" t="s">
        <v>1256</v>
      </c>
      <c r="J173" s="295"/>
      <c r="K173" s="343"/>
    </row>
    <row r="174" s="1" customFormat="1" ht="15" customHeight="1">
      <c r="B174" s="320"/>
      <c r="C174" s="295" t="s">
        <v>1265</v>
      </c>
      <c r="D174" s="295"/>
      <c r="E174" s="295"/>
      <c r="F174" s="318" t="s">
        <v>1252</v>
      </c>
      <c r="G174" s="295"/>
      <c r="H174" s="295" t="s">
        <v>1313</v>
      </c>
      <c r="I174" s="295" t="s">
        <v>1248</v>
      </c>
      <c r="J174" s="295">
        <v>50</v>
      </c>
      <c r="K174" s="343"/>
    </row>
    <row r="175" s="1" customFormat="1" ht="15" customHeight="1">
      <c r="B175" s="320"/>
      <c r="C175" s="295" t="s">
        <v>1273</v>
      </c>
      <c r="D175" s="295"/>
      <c r="E175" s="295"/>
      <c r="F175" s="318" t="s">
        <v>1252</v>
      </c>
      <c r="G175" s="295"/>
      <c r="H175" s="295" t="s">
        <v>1313</v>
      </c>
      <c r="I175" s="295" t="s">
        <v>1248</v>
      </c>
      <c r="J175" s="295">
        <v>50</v>
      </c>
      <c r="K175" s="343"/>
    </row>
    <row r="176" s="1" customFormat="1" ht="15" customHeight="1">
      <c r="B176" s="320"/>
      <c r="C176" s="295" t="s">
        <v>1271</v>
      </c>
      <c r="D176" s="295"/>
      <c r="E176" s="295"/>
      <c r="F176" s="318" t="s">
        <v>1252</v>
      </c>
      <c r="G176" s="295"/>
      <c r="H176" s="295" t="s">
        <v>1313</v>
      </c>
      <c r="I176" s="295" t="s">
        <v>1248</v>
      </c>
      <c r="J176" s="295">
        <v>50</v>
      </c>
      <c r="K176" s="343"/>
    </row>
    <row r="177" s="1" customFormat="1" ht="15" customHeight="1">
      <c r="B177" s="320"/>
      <c r="C177" s="295" t="s">
        <v>138</v>
      </c>
      <c r="D177" s="295"/>
      <c r="E177" s="295"/>
      <c r="F177" s="318" t="s">
        <v>1246</v>
      </c>
      <c r="G177" s="295"/>
      <c r="H177" s="295" t="s">
        <v>1314</v>
      </c>
      <c r="I177" s="295" t="s">
        <v>1315</v>
      </c>
      <c r="J177" s="295"/>
      <c r="K177" s="343"/>
    </row>
    <row r="178" s="1" customFormat="1" ht="15" customHeight="1">
      <c r="B178" s="320"/>
      <c r="C178" s="295" t="s">
        <v>57</v>
      </c>
      <c r="D178" s="295"/>
      <c r="E178" s="295"/>
      <c r="F178" s="318" t="s">
        <v>1246</v>
      </c>
      <c r="G178" s="295"/>
      <c r="H178" s="295" t="s">
        <v>1316</v>
      </c>
      <c r="I178" s="295" t="s">
        <v>1317</v>
      </c>
      <c r="J178" s="295">
        <v>1</v>
      </c>
      <c r="K178" s="343"/>
    </row>
    <row r="179" s="1" customFormat="1" ht="15" customHeight="1">
      <c r="B179" s="320"/>
      <c r="C179" s="295" t="s">
        <v>53</v>
      </c>
      <c r="D179" s="295"/>
      <c r="E179" s="295"/>
      <c r="F179" s="318" t="s">
        <v>1246</v>
      </c>
      <c r="G179" s="295"/>
      <c r="H179" s="295" t="s">
        <v>1318</v>
      </c>
      <c r="I179" s="295" t="s">
        <v>1248</v>
      </c>
      <c r="J179" s="295">
        <v>20</v>
      </c>
      <c r="K179" s="343"/>
    </row>
    <row r="180" s="1" customFormat="1" ht="15" customHeight="1">
      <c r="B180" s="320"/>
      <c r="C180" s="295" t="s">
        <v>54</v>
      </c>
      <c r="D180" s="295"/>
      <c r="E180" s="295"/>
      <c r="F180" s="318" t="s">
        <v>1246</v>
      </c>
      <c r="G180" s="295"/>
      <c r="H180" s="295" t="s">
        <v>1319</v>
      </c>
      <c r="I180" s="295" t="s">
        <v>1248</v>
      </c>
      <c r="J180" s="295">
        <v>255</v>
      </c>
      <c r="K180" s="343"/>
    </row>
    <row r="181" s="1" customFormat="1" ht="15" customHeight="1">
      <c r="B181" s="320"/>
      <c r="C181" s="295" t="s">
        <v>139</v>
      </c>
      <c r="D181" s="295"/>
      <c r="E181" s="295"/>
      <c r="F181" s="318" t="s">
        <v>1246</v>
      </c>
      <c r="G181" s="295"/>
      <c r="H181" s="295" t="s">
        <v>1210</v>
      </c>
      <c r="I181" s="295" t="s">
        <v>1248</v>
      </c>
      <c r="J181" s="295">
        <v>10</v>
      </c>
      <c r="K181" s="343"/>
    </row>
    <row r="182" s="1" customFormat="1" ht="15" customHeight="1">
      <c r="B182" s="320"/>
      <c r="C182" s="295" t="s">
        <v>140</v>
      </c>
      <c r="D182" s="295"/>
      <c r="E182" s="295"/>
      <c r="F182" s="318" t="s">
        <v>1246</v>
      </c>
      <c r="G182" s="295"/>
      <c r="H182" s="295" t="s">
        <v>1320</v>
      </c>
      <c r="I182" s="295" t="s">
        <v>1281</v>
      </c>
      <c r="J182" s="295"/>
      <c r="K182" s="343"/>
    </row>
    <row r="183" s="1" customFormat="1" ht="15" customHeight="1">
      <c r="B183" s="320"/>
      <c r="C183" s="295" t="s">
        <v>1321</v>
      </c>
      <c r="D183" s="295"/>
      <c r="E183" s="295"/>
      <c r="F183" s="318" t="s">
        <v>1246</v>
      </c>
      <c r="G183" s="295"/>
      <c r="H183" s="295" t="s">
        <v>1322</v>
      </c>
      <c r="I183" s="295" t="s">
        <v>1281</v>
      </c>
      <c r="J183" s="295"/>
      <c r="K183" s="343"/>
    </row>
    <row r="184" s="1" customFormat="1" ht="15" customHeight="1">
      <c r="B184" s="320"/>
      <c r="C184" s="295" t="s">
        <v>1310</v>
      </c>
      <c r="D184" s="295"/>
      <c r="E184" s="295"/>
      <c r="F184" s="318" t="s">
        <v>1246</v>
      </c>
      <c r="G184" s="295"/>
      <c r="H184" s="295" t="s">
        <v>1323</v>
      </c>
      <c r="I184" s="295" t="s">
        <v>1281</v>
      </c>
      <c r="J184" s="295"/>
      <c r="K184" s="343"/>
    </row>
    <row r="185" s="1" customFormat="1" ht="15" customHeight="1">
      <c r="B185" s="320"/>
      <c r="C185" s="295" t="s">
        <v>142</v>
      </c>
      <c r="D185" s="295"/>
      <c r="E185" s="295"/>
      <c r="F185" s="318" t="s">
        <v>1252</v>
      </c>
      <c r="G185" s="295"/>
      <c r="H185" s="295" t="s">
        <v>1324</v>
      </c>
      <c r="I185" s="295" t="s">
        <v>1248</v>
      </c>
      <c r="J185" s="295">
        <v>50</v>
      </c>
      <c r="K185" s="343"/>
    </row>
    <row r="186" s="1" customFormat="1" ht="15" customHeight="1">
      <c r="B186" s="320"/>
      <c r="C186" s="295" t="s">
        <v>1325</v>
      </c>
      <c r="D186" s="295"/>
      <c r="E186" s="295"/>
      <c r="F186" s="318" t="s">
        <v>1252</v>
      </c>
      <c r="G186" s="295"/>
      <c r="H186" s="295" t="s">
        <v>1326</v>
      </c>
      <c r="I186" s="295" t="s">
        <v>1327</v>
      </c>
      <c r="J186" s="295"/>
      <c r="K186" s="343"/>
    </row>
    <row r="187" s="1" customFormat="1" ht="15" customHeight="1">
      <c r="B187" s="320"/>
      <c r="C187" s="295" t="s">
        <v>1328</v>
      </c>
      <c r="D187" s="295"/>
      <c r="E187" s="295"/>
      <c r="F187" s="318" t="s">
        <v>1252</v>
      </c>
      <c r="G187" s="295"/>
      <c r="H187" s="295" t="s">
        <v>1329</v>
      </c>
      <c r="I187" s="295" t="s">
        <v>1327</v>
      </c>
      <c r="J187" s="295"/>
      <c r="K187" s="343"/>
    </row>
    <row r="188" s="1" customFormat="1" ht="15" customHeight="1">
      <c r="B188" s="320"/>
      <c r="C188" s="295" t="s">
        <v>1330</v>
      </c>
      <c r="D188" s="295"/>
      <c r="E188" s="295"/>
      <c r="F188" s="318" t="s">
        <v>1252</v>
      </c>
      <c r="G188" s="295"/>
      <c r="H188" s="295" t="s">
        <v>1331</v>
      </c>
      <c r="I188" s="295" t="s">
        <v>1327</v>
      </c>
      <c r="J188" s="295"/>
      <c r="K188" s="343"/>
    </row>
    <row r="189" s="1" customFormat="1" ht="15" customHeight="1">
      <c r="B189" s="320"/>
      <c r="C189" s="356" t="s">
        <v>1332</v>
      </c>
      <c r="D189" s="295"/>
      <c r="E189" s="295"/>
      <c r="F189" s="318" t="s">
        <v>1252</v>
      </c>
      <c r="G189" s="295"/>
      <c r="H189" s="295" t="s">
        <v>1333</v>
      </c>
      <c r="I189" s="295" t="s">
        <v>1334</v>
      </c>
      <c r="J189" s="357" t="s">
        <v>1335</v>
      </c>
      <c r="K189" s="343"/>
    </row>
    <row r="190" s="17" customFormat="1" ht="15" customHeight="1">
      <c r="B190" s="358"/>
      <c r="C190" s="359" t="s">
        <v>1336</v>
      </c>
      <c r="D190" s="360"/>
      <c r="E190" s="360"/>
      <c r="F190" s="361" t="s">
        <v>1252</v>
      </c>
      <c r="G190" s="360"/>
      <c r="H190" s="360" t="s">
        <v>1337</v>
      </c>
      <c r="I190" s="360" t="s">
        <v>1334</v>
      </c>
      <c r="J190" s="362" t="s">
        <v>1335</v>
      </c>
      <c r="K190" s="363"/>
    </row>
    <row r="191" s="1" customFormat="1" ht="15" customHeight="1">
      <c r="B191" s="320"/>
      <c r="C191" s="356" t="s">
        <v>42</v>
      </c>
      <c r="D191" s="295"/>
      <c r="E191" s="295"/>
      <c r="F191" s="318" t="s">
        <v>1246</v>
      </c>
      <c r="G191" s="295"/>
      <c r="H191" s="292" t="s">
        <v>1338</v>
      </c>
      <c r="I191" s="295" t="s">
        <v>1339</v>
      </c>
      <c r="J191" s="295"/>
      <c r="K191" s="343"/>
    </row>
    <row r="192" s="1" customFormat="1" ht="15" customHeight="1">
      <c r="B192" s="320"/>
      <c r="C192" s="356" t="s">
        <v>1340</v>
      </c>
      <c r="D192" s="295"/>
      <c r="E192" s="295"/>
      <c r="F192" s="318" t="s">
        <v>1246</v>
      </c>
      <c r="G192" s="295"/>
      <c r="H192" s="295" t="s">
        <v>1341</v>
      </c>
      <c r="I192" s="295" t="s">
        <v>1281</v>
      </c>
      <c r="J192" s="295"/>
      <c r="K192" s="343"/>
    </row>
    <row r="193" s="1" customFormat="1" ht="15" customHeight="1">
      <c r="B193" s="320"/>
      <c r="C193" s="356" t="s">
        <v>1342</v>
      </c>
      <c r="D193" s="295"/>
      <c r="E193" s="295"/>
      <c r="F193" s="318" t="s">
        <v>1246</v>
      </c>
      <c r="G193" s="295"/>
      <c r="H193" s="295" t="s">
        <v>1343</v>
      </c>
      <c r="I193" s="295" t="s">
        <v>1281</v>
      </c>
      <c r="J193" s="295"/>
      <c r="K193" s="343"/>
    </row>
    <row r="194" s="1" customFormat="1" ht="15" customHeight="1">
      <c r="B194" s="320"/>
      <c r="C194" s="356" t="s">
        <v>1344</v>
      </c>
      <c r="D194" s="295"/>
      <c r="E194" s="295"/>
      <c r="F194" s="318" t="s">
        <v>1252</v>
      </c>
      <c r="G194" s="295"/>
      <c r="H194" s="295" t="s">
        <v>1345</v>
      </c>
      <c r="I194" s="295" t="s">
        <v>1281</v>
      </c>
      <c r="J194" s="295"/>
      <c r="K194" s="343"/>
    </row>
    <row r="195" s="1" customFormat="1" ht="15" customHeight="1">
      <c r="B195" s="349"/>
      <c r="C195" s="364"/>
      <c r="D195" s="329"/>
      <c r="E195" s="329"/>
      <c r="F195" s="329"/>
      <c r="G195" s="329"/>
      <c r="H195" s="329"/>
      <c r="I195" s="329"/>
      <c r="J195" s="329"/>
      <c r="K195" s="350"/>
    </row>
    <row r="196" s="1" customFormat="1" ht="18.75" customHeight="1">
      <c r="B196" s="331"/>
      <c r="C196" s="341"/>
      <c r="D196" s="341"/>
      <c r="E196" s="341"/>
      <c r="F196" s="351"/>
      <c r="G196" s="341"/>
      <c r="H196" s="341"/>
      <c r="I196" s="341"/>
      <c r="J196" s="341"/>
      <c r="K196" s="331"/>
    </row>
    <row r="197" s="1" customFormat="1" ht="18.75" customHeight="1">
      <c r="B197" s="331"/>
      <c r="C197" s="341"/>
      <c r="D197" s="341"/>
      <c r="E197" s="341"/>
      <c r="F197" s="351"/>
      <c r="G197" s="341"/>
      <c r="H197" s="341"/>
      <c r="I197" s="341"/>
      <c r="J197" s="341"/>
      <c r="K197" s="331"/>
    </row>
    <row r="198" s="1" customFormat="1" ht="18.75" customHeight="1">
      <c r="B198" s="303"/>
      <c r="C198" s="303"/>
      <c r="D198" s="303"/>
      <c r="E198" s="303"/>
      <c r="F198" s="303"/>
      <c r="G198" s="303"/>
      <c r="H198" s="303"/>
      <c r="I198" s="303"/>
      <c r="J198" s="303"/>
      <c r="K198" s="303"/>
    </row>
    <row r="199" s="1" customFormat="1" ht="13.5">
      <c r="B199" s="282"/>
      <c r="C199" s="283"/>
      <c r="D199" s="283"/>
      <c r="E199" s="283"/>
      <c r="F199" s="283"/>
      <c r="G199" s="283"/>
      <c r="H199" s="283"/>
      <c r="I199" s="283"/>
      <c r="J199" s="283"/>
      <c r="K199" s="284"/>
    </row>
    <row r="200" s="1" customFormat="1" ht="21">
      <c r="B200" s="285"/>
      <c r="C200" s="286" t="s">
        <v>1346</v>
      </c>
      <c r="D200" s="286"/>
      <c r="E200" s="286"/>
      <c r="F200" s="286"/>
      <c r="G200" s="286"/>
      <c r="H200" s="286"/>
      <c r="I200" s="286"/>
      <c r="J200" s="286"/>
      <c r="K200" s="287"/>
    </row>
    <row r="201" s="1" customFormat="1" ht="25.5" customHeight="1">
      <c r="B201" s="285"/>
      <c r="C201" s="365" t="s">
        <v>1347</v>
      </c>
      <c r="D201" s="365"/>
      <c r="E201" s="365"/>
      <c r="F201" s="365" t="s">
        <v>1348</v>
      </c>
      <c r="G201" s="366"/>
      <c r="H201" s="365" t="s">
        <v>1349</v>
      </c>
      <c r="I201" s="365"/>
      <c r="J201" s="365"/>
      <c r="K201" s="287"/>
    </row>
    <row r="202" s="1" customFormat="1" ht="5.25" customHeight="1">
      <c r="B202" s="320"/>
      <c r="C202" s="315"/>
      <c r="D202" s="315"/>
      <c r="E202" s="315"/>
      <c r="F202" s="315"/>
      <c r="G202" s="341"/>
      <c r="H202" s="315"/>
      <c r="I202" s="315"/>
      <c r="J202" s="315"/>
      <c r="K202" s="343"/>
    </row>
    <row r="203" s="1" customFormat="1" ht="15" customHeight="1">
      <c r="B203" s="320"/>
      <c r="C203" s="295" t="s">
        <v>1339</v>
      </c>
      <c r="D203" s="295"/>
      <c r="E203" s="295"/>
      <c r="F203" s="318" t="s">
        <v>43</v>
      </c>
      <c r="G203" s="295"/>
      <c r="H203" s="295" t="s">
        <v>1350</v>
      </c>
      <c r="I203" s="295"/>
      <c r="J203" s="295"/>
      <c r="K203" s="343"/>
    </row>
    <row r="204" s="1" customFormat="1" ht="15" customHeight="1">
      <c r="B204" s="320"/>
      <c r="C204" s="295"/>
      <c r="D204" s="295"/>
      <c r="E204" s="295"/>
      <c r="F204" s="318" t="s">
        <v>44</v>
      </c>
      <c r="G204" s="295"/>
      <c r="H204" s="295" t="s">
        <v>1351</v>
      </c>
      <c r="I204" s="295"/>
      <c r="J204" s="295"/>
      <c r="K204" s="343"/>
    </row>
    <row r="205" s="1" customFormat="1" ht="15" customHeight="1">
      <c r="B205" s="320"/>
      <c r="C205" s="295"/>
      <c r="D205" s="295"/>
      <c r="E205" s="295"/>
      <c r="F205" s="318" t="s">
        <v>47</v>
      </c>
      <c r="G205" s="295"/>
      <c r="H205" s="295" t="s">
        <v>1352</v>
      </c>
      <c r="I205" s="295"/>
      <c r="J205" s="295"/>
      <c r="K205" s="343"/>
    </row>
    <row r="206" s="1" customFormat="1" ht="15" customHeight="1">
      <c r="B206" s="320"/>
      <c r="C206" s="295"/>
      <c r="D206" s="295"/>
      <c r="E206" s="295"/>
      <c r="F206" s="318" t="s">
        <v>45</v>
      </c>
      <c r="G206" s="295"/>
      <c r="H206" s="295" t="s">
        <v>1353</v>
      </c>
      <c r="I206" s="295"/>
      <c r="J206" s="295"/>
      <c r="K206" s="343"/>
    </row>
    <row r="207" s="1" customFormat="1" ht="15" customHeight="1">
      <c r="B207" s="320"/>
      <c r="C207" s="295"/>
      <c r="D207" s="295"/>
      <c r="E207" s="295"/>
      <c r="F207" s="318" t="s">
        <v>46</v>
      </c>
      <c r="G207" s="295"/>
      <c r="H207" s="295" t="s">
        <v>1354</v>
      </c>
      <c r="I207" s="295"/>
      <c r="J207" s="295"/>
      <c r="K207" s="343"/>
    </row>
    <row r="208" s="1" customFormat="1" ht="15" customHeight="1">
      <c r="B208" s="320"/>
      <c r="C208" s="295"/>
      <c r="D208" s="295"/>
      <c r="E208" s="295"/>
      <c r="F208" s="318"/>
      <c r="G208" s="295"/>
      <c r="H208" s="295"/>
      <c r="I208" s="295"/>
      <c r="J208" s="295"/>
      <c r="K208" s="343"/>
    </row>
    <row r="209" s="1" customFormat="1" ht="15" customHeight="1">
      <c r="B209" s="320"/>
      <c r="C209" s="295" t="s">
        <v>1293</v>
      </c>
      <c r="D209" s="295"/>
      <c r="E209" s="295"/>
      <c r="F209" s="318" t="s">
        <v>78</v>
      </c>
      <c r="G209" s="295"/>
      <c r="H209" s="295" t="s">
        <v>1355</v>
      </c>
      <c r="I209" s="295"/>
      <c r="J209" s="295"/>
      <c r="K209" s="343"/>
    </row>
    <row r="210" s="1" customFormat="1" ht="15" customHeight="1">
      <c r="B210" s="320"/>
      <c r="C210" s="295"/>
      <c r="D210" s="295"/>
      <c r="E210" s="295"/>
      <c r="F210" s="318" t="s">
        <v>1189</v>
      </c>
      <c r="G210" s="295"/>
      <c r="H210" s="295" t="s">
        <v>1190</v>
      </c>
      <c r="I210" s="295"/>
      <c r="J210" s="295"/>
      <c r="K210" s="343"/>
    </row>
    <row r="211" s="1" customFormat="1" ht="15" customHeight="1">
      <c r="B211" s="320"/>
      <c r="C211" s="295"/>
      <c r="D211" s="295"/>
      <c r="E211" s="295"/>
      <c r="F211" s="318" t="s">
        <v>1187</v>
      </c>
      <c r="G211" s="295"/>
      <c r="H211" s="295" t="s">
        <v>1356</v>
      </c>
      <c r="I211" s="295"/>
      <c r="J211" s="295"/>
      <c r="K211" s="343"/>
    </row>
    <row r="212" s="1" customFormat="1" ht="15" customHeight="1">
      <c r="B212" s="367"/>
      <c r="C212" s="295"/>
      <c r="D212" s="295"/>
      <c r="E212" s="295"/>
      <c r="F212" s="318" t="s">
        <v>1191</v>
      </c>
      <c r="G212" s="356"/>
      <c r="H212" s="347" t="s">
        <v>1192</v>
      </c>
      <c r="I212" s="347"/>
      <c r="J212" s="347"/>
      <c r="K212" s="368"/>
    </row>
    <row r="213" s="1" customFormat="1" ht="15" customHeight="1">
      <c r="B213" s="367"/>
      <c r="C213" s="295"/>
      <c r="D213" s="295"/>
      <c r="E213" s="295"/>
      <c r="F213" s="318" t="s">
        <v>1193</v>
      </c>
      <c r="G213" s="356"/>
      <c r="H213" s="347" t="s">
        <v>1357</v>
      </c>
      <c r="I213" s="347"/>
      <c r="J213" s="347"/>
      <c r="K213" s="368"/>
    </row>
    <row r="214" s="1" customFormat="1" ht="15" customHeight="1">
      <c r="B214" s="367"/>
      <c r="C214" s="295"/>
      <c r="D214" s="295"/>
      <c r="E214" s="295"/>
      <c r="F214" s="318"/>
      <c r="G214" s="356"/>
      <c r="H214" s="347"/>
      <c r="I214" s="347"/>
      <c r="J214" s="347"/>
      <c r="K214" s="368"/>
    </row>
    <row r="215" s="1" customFormat="1" ht="15" customHeight="1">
      <c r="B215" s="367"/>
      <c r="C215" s="295" t="s">
        <v>1317</v>
      </c>
      <c r="D215" s="295"/>
      <c r="E215" s="295"/>
      <c r="F215" s="318">
        <v>1</v>
      </c>
      <c r="G215" s="356"/>
      <c r="H215" s="347" t="s">
        <v>1358</v>
      </c>
      <c r="I215" s="347"/>
      <c r="J215" s="347"/>
      <c r="K215" s="368"/>
    </row>
    <row r="216" s="1" customFormat="1" ht="15" customHeight="1">
      <c r="B216" s="367"/>
      <c r="C216" s="295"/>
      <c r="D216" s="295"/>
      <c r="E216" s="295"/>
      <c r="F216" s="318">
        <v>2</v>
      </c>
      <c r="G216" s="356"/>
      <c r="H216" s="347" t="s">
        <v>1359</v>
      </c>
      <c r="I216" s="347"/>
      <c r="J216" s="347"/>
      <c r="K216" s="368"/>
    </row>
    <row r="217" s="1" customFormat="1" ht="15" customHeight="1">
      <c r="B217" s="367"/>
      <c r="C217" s="295"/>
      <c r="D217" s="295"/>
      <c r="E217" s="295"/>
      <c r="F217" s="318">
        <v>3</v>
      </c>
      <c r="G217" s="356"/>
      <c r="H217" s="347" t="s">
        <v>1360</v>
      </c>
      <c r="I217" s="347"/>
      <c r="J217" s="347"/>
      <c r="K217" s="368"/>
    </row>
    <row r="218" s="1" customFormat="1" ht="15" customHeight="1">
      <c r="B218" s="367"/>
      <c r="C218" s="295"/>
      <c r="D218" s="295"/>
      <c r="E218" s="295"/>
      <c r="F218" s="318">
        <v>4</v>
      </c>
      <c r="G218" s="356"/>
      <c r="H218" s="347" t="s">
        <v>1361</v>
      </c>
      <c r="I218" s="347"/>
      <c r="J218" s="347"/>
      <c r="K218" s="368"/>
    </row>
    <row r="219" s="1" customFormat="1" ht="12.75" customHeight="1">
      <c r="B219" s="369"/>
      <c r="C219" s="370"/>
      <c r="D219" s="370"/>
      <c r="E219" s="370"/>
      <c r="F219" s="370"/>
      <c r="G219" s="370"/>
      <c r="H219" s="370"/>
      <c r="I219" s="370"/>
      <c r="J219" s="370"/>
      <c r="K219" s="371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86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117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Polopodzemní kontejnery Kamenná - V. etapa</v>
      </c>
      <c r="F7" s="144"/>
      <c r="G7" s="144"/>
      <c r="H7" s="144"/>
      <c r="L7" s="22"/>
    </row>
    <row r="8" s="1" customFormat="1" ht="12" customHeight="1">
      <c r="B8" s="22"/>
      <c r="D8" s="144" t="s">
        <v>118</v>
      </c>
      <c r="L8" s="22"/>
    </row>
    <row r="9" s="2" customFormat="1" ht="16.5" customHeight="1">
      <c r="A9" s="40"/>
      <c r="B9" s="46"/>
      <c r="C9" s="40"/>
      <c r="D9" s="40"/>
      <c r="E9" s="145" t="s">
        <v>119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120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121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20. 10. 2025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36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38</v>
      </c>
      <c r="E32" s="40"/>
      <c r="F32" s="40"/>
      <c r="G32" s="40"/>
      <c r="H32" s="40"/>
      <c r="I32" s="40"/>
      <c r="J32" s="155">
        <f>ROUND(J96,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40</v>
      </c>
      <c r="G34" s="40"/>
      <c r="H34" s="40"/>
      <c r="I34" s="156" t="s">
        <v>39</v>
      </c>
      <c r="J34" s="156" t="s">
        <v>41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42</v>
      </c>
      <c r="E35" s="144" t="s">
        <v>43</v>
      </c>
      <c r="F35" s="158">
        <f>ROUND((SUM(BE96:BE296)),  2)</f>
        <v>0</v>
      </c>
      <c r="G35" s="40"/>
      <c r="H35" s="40"/>
      <c r="I35" s="159">
        <v>0.20999999999999999</v>
      </c>
      <c r="J35" s="158">
        <f>ROUND(((SUM(BE96:BE296))*I35),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44</v>
      </c>
      <c r="F36" s="158">
        <f>ROUND((SUM(BF96:BF296)),  2)</f>
        <v>0</v>
      </c>
      <c r="G36" s="40"/>
      <c r="H36" s="40"/>
      <c r="I36" s="159">
        <v>0.12</v>
      </c>
      <c r="J36" s="158">
        <f>ROUND(((SUM(BF96:BF296))*I36),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45</v>
      </c>
      <c r="F37" s="158">
        <f>ROUND((SUM(BG96:BG296)),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46</v>
      </c>
      <c r="F38" s="158">
        <f>ROUND((SUM(BH96:BH296)),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47</v>
      </c>
      <c r="F39" s="158">
        <f>ROUND((SUM(BI96:BI296)),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122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Polopodzemní kontejnery Kamenná - V. etapa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118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119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120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1.1 - Lokalita 1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Chomutov</v>
      </c>
      <c r="G56" s="42"/>
      <c r="H56" s="42"/>
      <c r="I56" s="34" t="s">
        <v>23</v>
      </c>
      <c r="J56" s="74" t="str">
        <f>IF(J14="","",J14)</f>
        <v>20. 10. 2025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Statutární město Chomutov</v>
      </c>
      <c r="G58" s="42"/>
      <c r="H58" s="42"/>
      <c r="I58" s="34" t="s">
        <v>31</v>
      </c>
      <c r="J58" s="38" t="str">
        <f>E23</f>
        <v>KAP Atelier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NOKU s.r.o.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123</v>
      </c>
      <c r="D61" s="173"/>
      <c r="E61" s="173"/>
      <c r="F61" s="173"/>
      <c r="G61" s="173"/>
      <c r="H61" s="173"/>
      <c r="I61" s="173"/>
      <c r="J61" s="174" t="s">
        <v>124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70</v>
      </c>
      <c r="D63" s="42"/>
      <c r="E63" s="42"/>
      <c r="F63" s="42"/>
      <c r="G63" s="42"/>
      <c r="H63" s="42"/>
      <c r="I63" s="42"/>
      <c r="J63" s="104">
        <f>J96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125</v>
      </c>
    </row>
    <row r="64" s="9" customFormat="1" ht="24.96" customHeight="1">
      <c r="A64" s="9"/>
      <c r="B64" s="176"/>
      <c r="C64" s="177"/>
      <c r="D64" s="178" t="s">
        <v>126</v>
      </c>
      <c r="E64" s="179"/>
      <c r="F64" s="179"/>
      <c r="G64" s="179"/>
      <c r="H64" s="179"/>
      <c r="I64" s="179"/>
      <c r="J64" s="180">
        <f>J97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127</v>
      </c>
      <c r="E65" s="184"/>
      <c r="F65" s="184"/>
      <c r="G65" s="184"/>
      <c r="H65" s="184"/>
      <c r="I65" s="184"/>
      <c r="J65" s="185">
        <f>J98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128</v>
      </c>
      <c r="E66" s="184"/>
      <c r="F66" s="184"/>
      <c r="G66" s="184"/>
      <c r="H66" s="184"/>
      <c r="I66" s="184"/>
      <c r="J66" s="185">
        <f>J176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129</v>
      </c>
      <c r="E67" s="184"/>
      <c r="F67" s="184"/>
      <c r="G67" s="184"/>
      <c r="H67" s="184"/>
      <c r="I67" s="184"/>
      <c r="J67" s="185">
        <f>J186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130</v>
      </c>
      <c r="E68" s="184"/>
      <c r="F68" s="184"/>
      <c r="G68" s="184"/>
      <c r="H68" s="184"/>
      <c r="I68" s="184"/>
      <c r="J68" s="185">
        <f>J209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131</v>
      </c>
      <c r="E69" s="184"/>
      <c r="F69" s="184"/>
      <c r="G69" s="184"/>
      <c r="H69" s="184"/>
      <c r="I69" s="184"/>
      <c r="J69" s="185">
        <f>J256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132</v>
      </c>
      <c r="E70" s="184"/>
      <c r="F70" s="184"/>
      <c r="G70" s="184"/>
      <c r="H70" s="184"/>
      <c r="I70" s="184"/>
      <c r="J70" s="185">
        <f>J275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6"/>
      <c r="C71" s="177"/>
      <c r="D71" s="178" t="s">
        <v>133</v>
      </c>
      <c r="E71" s="179"/>
      <c r="F71" s="179"/>
      <c r="G71" s="179"/>
      <c r="H71" s="179"/>
      <c r="I71" s="179"/>
      <c r="J71" s="180">
        <f>J278</f>
        <v>0</v>
      </c>
      <c r="K71" s="177"/>
      <c r="L71" s="18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2"/>
      <c r="C72" s="127"/>
      <c r="D72" s="183" t="s">
        <v>134</v>
      </c>
      <c r="E72" s="184"/>
      <c r="F72" s="184"/>
      <c r="G72" s="184"/>
      <c r="H72" s="184"/>
      <c r="I72" s="184"/>
      <c r="J72" s="185">
        <f>J279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7"/>
      <c r="D73" s="183" t="s">
        <v>135</v>
      </c>
      <c r="E73" s="184"/>
      <c r="F73" s="184"/>
      <c r="G73" s="184"/>
      <c r="H73" s="184"/>
      <c r="I73" s="184"/>
      <c r="J73" s="185">
        <f>J287</f>
        <v>0</v>
      </c>
      <c r="K73" s="127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7"/>
      <c r="D74" s="183" t="s">
        <v>136</v>
      </c>
      <c r="E74" s="184"/>
      <c r="F74" s="184"/>
      <c r="G74" s="184"/>
      <c r="H74" s="184"/>
      <c r="I74" s="184"/>
      <c r="J74" s="185">
        <f>J295</f>
        <v>0</v>
      </c>
      <c r="K74" s="127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80" s="2" customFormat="1" ht="6.96" customHeight="1">
      <c r="A80" s="40"/>
      <c r="B80" s="63"/>
      <c r="C80" s="64"/>
      <c r="D80" s="64"/>
      <c r="E80" s="64"/>
      <c r="F80" s="64"/>
      <c r="G80" s="64"/>
      <c r="H80" s="64"/>
      <c r="I80" s="64"/>
      <c r="J80" s="64"/>
      <c r="K80" s="64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4.96" customHeight="1">
      <c r="A81" s="40"/>
      <c r="B81" s="41"/>
      <c r="C81" s="25" t="s">
        <v>137</v>
      </c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16</v>
      </c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171" t="str">
        <f>E7</f>
        <v>Polopodzemní kontejnery Kamenná - V. etapa</v>
      </c>
      <c r="F84" s="34"/>
      <c r="G84" s="34"/>
      <c r="H84" s="34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" customFormat="1" ht="12" customHeight="1">
      <c r="B85" s="23"/>
      <c r="C85" s="34" t="s">
        <v>118</v>
      </c>
      <c r="D85" s="24"/>
      <c r="E85" s="24"/>
      <c r="F85" s="24"/>
      <c r="G85" s="24"/>
      <c r="H85" s="24"/>
      <c r="I85" s="24"/>
      <c r="J85" s="24"/>
      <c r="K85" s="24"/>
      <c r="L85" s="22"/>
    </row>
    <row r="86" s="2" customFormat="1" ht="16.5" customHeight="1">
      <c r="A86" s="40"/>
      <c r="B86" s="41"/>
      <c r="C86" s="42"/>
      <c r="D86" s="42"/>
      <c r="E86" s="171" t="s">
        <v>119</v>
      </c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120</v>
      </c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6.5" customHeight="1">
      <c r="A88" s="40"/>
      <c r="B88" s="41"/>
      <c r="C88" s="42"/>
      <c r="D88" s="42"/>
      <c r="E88" s="71" t="str">
        <f>E11</f>
        <v>SO 1.1 - Lokalita 1</v>
      </c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4" t="s">
        <v>21</v>
      </c>
      <c r="D90" s="42"/>
      <c r="E90" s="42"/>
      <c r="F90" s="29" t="str">
        <f>F14</f>
        <v>Chomutov</v>
      </c>
      <c r="G90" s="42"/>
      <c r="H90" s="42"/>
      <c r="I90" s="34" t="s">
        <v>23</v>
      </c>
      <c r="J90" s="74" t="str">
        <f>IF(J14="","",J14)</f>
        <v>20. 10. 2025</v>
      </c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4" t="s">
        <v>25</v>
      </c>
      <c r="D92" s="42"/>
      <c r="E92" s="42"/>
      <c r="F92" s="29" t="str">
        <f>E17</f>
        <v>Statutární město Chomutov</v>
      </c>
      <c r="G92" s="42"/>
      <c r="H92" s="42"/>
      <c r="I92" s="34" t="s">
        <v>31</v>
      </c>
      <c r="J92" s="38" t="str">
        <f>E23</f>
        <v>KAP Atelier s.r.o.</v>
      </c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4" t="s">
        <v>29</v>
      </c>
      <c r="D93" s="42"/>
      <c r="E93" s="42"/>
      <c r="F93" s="29" t="str">
        <f>IF(E20="","",E20)</f>
        <v>Vyplň údaj</v>
      </c>
      <c r="G93" s="42"/>
      <c r="H93" s="42"/>
      <c r="I93" s="34" t="s">
        <v>34</v>
      </c>
      <c r="J93" s="38" t="str">
        <f>E26</f>
        <v>NOKU s.r.o.</v>
      </c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0.32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4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11" customFormat="1" ht="29.28" customHeight="1">
      <c r="A95" s="187"/>
      <c r="B95" s="188"/>
      <c r="C95" s="189" t="s">
        <v>138</v>
      </c>
      <c r="D95" s="190" t="s">
        <v>57</v>
      </c>
      <c r="E95" s="190" t="s">
        <v>53</v>
      </c>
      <c r="F95" s="190" t="s">
        <v>54</v>
      </c>
      <c r="G95" s="190" t="s">
        <v>139</v>
      </c>
      <c r="H95" s="190" t="s">
        <v>140</v>
      </c>
      <c r="I95" s="190" t="s">
        <v>141</v>
      </c>
      <c r="J95" s="190" t="s">
        <v>124</v>
      </c>
      <c r="K95" s="191" t="s">
        <v>142</v>
      </c>
      <c r="L95" s="192"/>
      <c r="M95" s="94" t="s">
        <v>19</v>
      </c>
      <c r="N95" s="95" t="s">
        <v>42</v>
      </c>
      <c r="O95" s="95" t="s">
        <v>143</v>
      </c>
      <c r="P95" s="95" t="s">
        <v>144</v>
      </c>
      <c r="Q95" s="95" t="s">
        <v>145</v>
      </c>
      <c r="R95" s="95" t="s">
        <v>146</v>
      </c>
      <c r="S95" s="95" t="s">
        <v>147</v>
      </c>
      <c r="T95" s="96" t="s">
        <v>148</v>
      </c>
      <c r="U95" s="187"/>
      <c r="V95" s="187"/>
      <c r="W95" s="187"/>
      <c r="X95" s="187"/>
      <c r="Y95" s="187"/>
      <c r="Z95" s="187"/>
      <c r="AA95" s="187"/>
      <c r="AB95" s="187"/>
      <c r="AC95" s="187"/>
      <c r="AD95" s="187"/>
      <c r="AE95" s="187"/>
    </row>
    <row r="96" s="2" customFormat="1" ht="22.8" customHeight="1">
      <c r="A96" s="40"/>
      <c r="B96" s="41"/>
      <c r="C96" s="101" t="s">
        <v>149</v>
      </c>
      <c r="D96" s="42"/>
      <c r="E96" s="42"/>
      <c r="F96" s="42"/>
      <c r="G96" s="42"/>
      <c r="H96" s="42"/>
      <c r="I96" s="42"/>
      <c r="J96" s="193">
        <f>BK96</f>
        <v>0</v>
      </c>
      <c r="K96" s="42"/>
      <c r="L96" s="46"/>
      <c r="M96" s="97"/>
      <c r="N96" s="194"/>
      <c r="O96" s="98"/>
      <c r="P96" s="195">
        <f>P97+P278</f>
        <v>0</v>
      </c>
      <c r="Q96" s="98"/>
      <c r="R96" s="195">
        <f>R97+R278</f>
        <v>81.858158280000012</v>
      </c>
      <c r="S96" s="98"/>
      <c r="T96" s="196">
        <f>T97+T278</f>
        <v>37.984800000000007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71</v>
      </c>
      <c r="AU96" s="19" t="s">
        <v>125</v>
      </c>
      <c r="BK96" s="197">
        <f>BK97+BK278</f>
        <v>0</v>
      </c>
    </row>
    <row r="97" s="12" customFormat="1" ht="25.92" customHeight="1">
      <c r="A97" s="12"/>
      <c r="B97" s="198"/>
      <c r="C97" s="199"/>
      <c r="D97" s="200" t="s">
        <v>71</v>
      </c>
      <c r="E97" s="201" t="s">
        <v>150</v>
      </c>
      <c r="F97" s="201" t="s">
        <v>151</v>
      </c>
      <c r="G97" s="199"/>
      <c r="H97" s="199"/>
      <c r="I97" s="202"/>
      <c r="J97" s="203">
        <f>BK97</f>
        <v>0</v>
      </c>
      <c r="K97" s="199"/>
      <c r="L97" s="204"/>
      <c r="M97" s="205"/>
      <c r="N97" s="206"/>
      <c r="O97" s="206"/>
      <c r="P97" s="207">
        <f>P98+P176+P186+P209+P256+P275</f>
        <v>0</v>
      </c>
      <c r="Q97" s="206"/>
      <c r="R97" s="207">
        <f>R98+R176+R186+R209+R256+R275</f>
        <v>81.858158280000012</v>
      </c>
      <c r="S97" s="206"/>
      <c r="T97" s="208">
        <f>T98+T176+T186+T209+T256+T275</f>
        <v>37.984800000000007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9" t="s">
        <v>79</v>
      </c>
      <c r="AT97" s="210" t="s">
        <v>71</v>
      </c>
      <c r="AU97" s="210" t="s">
        <v>72</v>
      </c>
      <c r="AY97" s="209" t="s">
        <v>152</v>
      </c>
      <c r="BK97" s="211">
        <f>BK98+BK176+BK186+BK209+BK256+BK275</f>
        <v>0</v>
      </c>
    </row>
    <row r="98" s="12" customFormat="1" ht="22.8" customHeight="1">
      <c r="A98" s="12"/>
      <c r="B98" s="198"/>
      <c r="C98" s="199"/>
      <c r="D98" s="200" t="s">
        <v>71</v>
      </c>
      <c r="E98" s="212" t="s">
        <v>79</v>
      </c>
      <c r="F98" s="212" t="s">
        <v>153</v>
      </c>
      <c r="G98" s="199"/>
      <c r="H98" s="199"/>
      <c r="I98" s="202"/>
      <c r="J98" s="213">
        <f>BK98</f>
        <v>0</v>
      </c>
      <c r="K98" s="199"/>
      <c r="L98" s="204"/>
      <c r="M98" s="205"/>
      <c r="N98" s="206"/>
      <c r="O98" s="206"/>
      <c r="P98" s="207">
        <f>SUM(P99:P175)</f>
        <v>0</v>
      </c>
      <c r="Q98" s="206"/>
      <c r="R98" s="207">
        <f>SUM(R99:R175)</f>
        <v>59.740639999999999</v>
      </c>
      <c r="S98" s="206"/>
      <c r="T98" s="208">
        <f>SUM(T99:T175)</f>
        <v>37.984800000000007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9" t="s">
        <v>79</v>
      </c>
      <c r="AT98" s="210" t="s">
        <v>71</v>
      </c>
      <c r="AU98" s="210" t="s">
        <v>79</v>
      </c>
      <c r="AY98" s="209" t="s">
        <v>152</v>
      </c>
      <c r="BK98" s="211">
        <f>SUM(BK99:BK175)</f>
        <v>0</v>
      </c>
    </row>
    <row r="99" s="2" customFormat="1" ht="33" customHeight="1">
      <c r="A99" s="40"/>
      <c r="B99" s="41"/>
      <c r="C99" s="214" t="s">
        <v>79</v>
      </c>
      <c r="D99" s="214" t="s">
        <v>154</v>
      </c>
      <c r="E99" s="215" t="s">
        <v>155</v>
      </c>
      <c r="F99" s="216" t="s">
        <v>156</v>
      </c>
      <c r="G99" s="217" t="s">
        <v>157</v>
      </c>
      <c r="H99" s="218">
        <v>32.700000000000003</v>
      </c>
      <c r="I99" s="219"/>
      <c r="J99" s="220">
        <f>ROUND(I99*H99,2)</f>
        <v>0</v>
      </c>
      <c r="K99" s="216" t="s">
        <v>158</v>
      </c>
      <c r="L99" s="46"/>
      <c r="M99" s="221" t="s">
        <v>19</v>
      </c>
      <c r="N99" s="222" t="s">
        <v>43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0.28999999999999998</v>
      </c>
      <c r="T99" s="224">
        <f>S99*H99</f>
        <v>9.4830000000000005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159</v>
      </c>
      <c r="AT99" s="225" t="s">
        <v>154</v>
      </c>
      <c r="AU99" s="225" t="s">
        <v>81</v>
      </c>
      <c r="AY99" s="19" t="s">
        <v>152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79</v>
      </c>
      <c r="BK99" s="226">
        <f>ROUND(I99*H99,2)</f>
        <v>0</v>
      </c>
      <c r="BL99" s="19" t="s">
        <v>159</v>
      </c>
      <c r="BM99" s="225" t="s">
        <v>160</v>
      </c>
    </row>
    <row r="100" s="2" customFormat="1">
      <c r="A100" s="40"/>
      <c r="B100" s="41"/>
      <c r="C100" s="42"/>
      <c r="D100" s="227" t="s">
        <v>161</v>
      </c>
      <c r="E100" s="42"/>
      <c r="F100" s="228" t="s">
        <v>162</v>
      </c>
      <c r="G100" s="42"/>
      <c r="H100" s="42"/>
      <c r="I100" s="229"/>
      <c r="J100" s="42"/>
      <c r="K100" s="42"/>
      <c r="L100" s="46"/>
      <c r="M100" s="230"/>
      <c r="N100" s="231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161</v>
      </c>
      <c r="AU100" s="19" t="s">
        <v>81</v>
      </c>
    </row>
    <row r="101" s="13" customFormat="1">
      <c r="A101" s="13"/>
      <c r="B101" s="232"/>
      <c r="C101" s="233"/>
      <c r="D101" s="234" t="s">
        <v>163</v>
      </c>
      <c r="E101" s="235" t="s">
        <v>19</v>
      </c>
      <c r="F101" s="236" t="s">
        <v>164</v>
      </c>
      <c r="G101" s="233"/>
      <c r="H101" s="235" t="s">
        <v>19</v>
      </c>
      <c r="I101" s="237"/>
      <c r="J101" s="233"/>
      <c r="K101" s="233"/>
      <c r="L101" s="238"/>
      <c r="M101" s="239"/>
      <c r="N101" s="240"/>
      <c r="O101" s="240"/>
      <c r="P101" s="240"/>
      <c r="Q101" s="240"/>
      <c r="R101" s="240"/>
      <c r="S101" s="240"/>
      <c r="T101" s="24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2" t="s">
        <v>163</v>
      </c>
      <c r="AU101" s="242" t="s">
        <v>81</v>
      </c>
      <c r="AV101" s="13" t="s">
        <v>79</v>
      </c>
      <c r="AW101" s="13" t="s">
        <v>33</v>
      </c>
      <c r="AX101" s="13" t="s">
        <v>72</v>
      </c>
      <c r="AY101" s="242" t="s">
        <v>152</v>
      </c>
    </row>
    <row r="102" s="14" customFormat="1">
      <c r="A102" s="14"/>
      <c r="B102" s="243"/>
      <c r="C102" s="244"/>
      <c r="D102" s="234" t="s">
        <v>163</v>
      </c>
      <c r="E102" s="245" t="s">
        <v>19</v>
      </c>
      <c r="F102" s="246" t="s">
        <v>165</v>
      </c>
      <c r="G102" s="244"/>
      <c r="H102" s="247">
        <v>32.700000000000003</v>
      </c>
      <c r="I102" s="248"/>
      <c r="J102" s="244"/>
      <c r="K102" s="244"/>
      <c r="L102" s="249"/>
      <c r="M102" s="250"/>
      <c r="N102" s="251"/>
      <c r="O102" s="251"/>
      <c r="P102" s="251"/>
      <c r="Q102" s="251"/>
      <c r="R102" s="251"/>
      <c r="S102" s="251"/>
      <c r="T102" s="252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3" t="s">
        <v>163</v>
      </c>
      <c r="AU102" s="253" t="s">
        <v>81</v>
      </c>
      <c r="AV102" s="14" t="s">
        <v>81</v>
      </c>
      <c r="AW102" s="14" t="s">
        <v>33</v>
      </c>
      <c r="AX102" s="14" t="s">
        <v>79</v>
      </c>
      <c r="AY102" s="253" t="s">
        <v>152</v>
      </c>
    </row>
    <row r="103" s="2" customFormat="1" ht="33" customHeight="1">
      <c r="A103" s="40"/>
      <c r="B103" s="41"/>
      <c r="C103" s="214" t="s">
        <v>81</v>
      </c>
      <c r="D103" s="214" t="s">
        <v>154</v>
      </c>
      <c r="E103" s="215" t="s">
        <v>166</v>
      </c>
      <c r="F103" s="216" t="s">
        <v>167</v>
      </c>
      <c r="G103" s="217" t="s">
        <v>157</v>
      </c>
      <c r="H103" s="218">
        <v>32.700000000000003</v>
      </c>
      <c r="I103" s="219"/>
      <c r="J103" s="220">
        <f>ROUND(I103*H103,2)</f>
        <v>0</v>
      </c>
      <c r="K103" s="216" t="s">
        <v>158</v>
      </c>
      <c r="L103" s="46"/>
      <c r="M103" s="221" t="s">
        <v>19</v>
      </c>
      <c r="N103" s="222" t="s">
        <v>43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0.63</v>
      </c>
      <c r="T103" s="224">
        <f>S103*H103</f>
        <v>20.601000000000003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159</v>
      </c>
      <c r="AT103" s="225" t="s">
        <v>154</v>
      </c>
      <c r="AU103" s="225" t="s">
        <v>81</v>
      </c>
      <c r="AY103" s="19" t="s">
        <v>152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79</v>
      </c>
      <c r="BK103" s="226">
        <f>ROUND(I103*H103,2)</f>
        <v>0</v>
      </c>
      <c r="BL103" s="19" t="s">
        <v>159</v>
      </c>
      <c r="BM103" s="225" t="s">
        <v>168</v>
      </c>
    </row>
    <row r="104" s="2" customFormat="1">
      <c r="A104" s="40"/>
      <c r="B104" s="41"/>
      <c r="C104" s="42"/>
      <c r="D104" s="227" t="s">
        <v>161</v>
      </c>
      <c r="E104" s="42"/>
      <c r="F104" s="228" t="s">
        <v>169</v>
      </c>
      <c r="G104" s="42"/>
      <c r="H104" s="42"/>
      <c r="I104" s="229"/>
      <c r="J104" s="42"/>
      <c r="K104" s="42"/>
      <c r="L104" s="46"/>
      <c r="M104" s="230"/>
      <c r="N104" s="231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161</v>
      </c>
      <c r="AU104" s="19" t="s">
        <v>81</v>
      </c>
    </row>
    <row r="105" s="13" customFormat="1">
      <c r="A105" s="13"/>
      <c r="B105" s="232"/>
      <c r="C105" s="233"/>
      <c r="D105" s="234" t="s">
        <v>163</v>
      </c>
      <c r="E105" s="235" t="s">
        <v>19</v>
      </c>
      <c r="F105" s="236" t="s">
        <v>164</v>
      </c>
      <c r="G105" s="233"/>
      <c r="H105" s="235" t="s">
        <v>19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2" t="s">
        <v>163</v>
      </c>
      <c r="AU105" s="242" t="s">
        <v>81</v>
      </c>
      <c r="AV105" s="13" t="s">
        <v>79</v>
      </c>
      <c r="AW105" s="13" t="s">
        <v>33</v>
      </c>
      <c r="AX105" s="13" t="s">
        <v>72</v>
      </c>
      <c r="AY105" s="242" t="s">
        <v>152</v>
      </c>
    </row>
    <row r="106" s="14" customFormat="1">
      <c r="A106" s="14"/>
      <c r="B106" s="243"/>
      <c r="C106" s="244"/>
      <c r="D106" s="234" t="s">
        <v>163</v>
      </c>
      <c r="E106" s="245" t="s">
        <v>19</v>
      </c>
      <c r="F106" s="246" t="s">
        <v>165</v>
      </c>
      <c r="G106" s="244"/>
      <c r="H106" s="247">
        <v>32.700000000000003</v>
      </c>
      <c r="I106" s="248"/>
      <c r="J106" s="244"/>
      <c r="K106" s="244"/>
      <c r="L106" s="249"/>
      <c r="M106" s="250"/>
      <c r="N106" s="251"/>
      <c r="O106" s="251"/>
      <c r="P106" s="251"/>
      <c r="Q106" s="251"/>
      <c r="R106" s="251"/>
      <c r="S106" s="251"/>
      <c r="T106" s="252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3" t="s">
        <v>163</v>
      </c>
      <c r="AU106" s="253" t="s">
        <v>81</v>
      </c>
      <c r="AV106" s="14" t="s">
        <v>81</v>
      </c>
      <c r="AW106" s="14" t="s">
        <v>33</v>
      </c>
      <c r="AX106" s="14" t="s">
        <v>79</v>
      </c>
      <c r="AY106" s="253" t="s">
        <v>152</v>
      </c>
    </row>
    <row r="107" s="2" customFormat="1" ht="24.15" customHeight="1">
      <c r="A107" s="40"/>
      <c r="B107" s="41"/>
      <c r="C107" s="214" t="s">
        <v>170</v>
      </c>
      <c r="D107" s="214" t="s">
        <v>154</v>
      </c>
      <c r="E107" s="215" t="s">
        <v>171</v>
      </c>
      <c r="F107" s="216" t="s">
        <v>172</v>
      </c>
      <c r="G107" s="217" t="s">
        <v>157</v>
      </c>
      <c r="H107" s="218">
        <v>5.7999999999999998</v>
      </c>
      <c r="I107" s="219"/>
      <c r="J107" s="220">
        <f>ROUND(I107*H107,2)</f>
        <v>0</v>
      </c>
      <c r="K107" s="216" t="s">
        <v>158</v>
      </c>
      <c r="L107" s="46"/>
      <c r="M107" s="221" t="s">
        <v>19</v>
      </c>
      <c r="N107" s="222" t="s">
        <v>43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0.316</v>
      </c>
      <c r="T107" s="224">
        <f>S107*H107</f>
        <v>1.8328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159</v>
      </c>
      <c r="AT107" s="225" t="s">
        <v>154</v>
      </c>
      <c r="AU107" s="225" t="s">
        <v>81</v>
      </c>
      <c r="AY107" s="19" t="s">
        <v>152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79</v>
      </c>
      <c r="BK107" s="226">
        <f>ROUND(I107*H107,2)</f>
        <v>0</v>
      </c>
      <c r="BL107" s="19" t="s">
        <v>159</v>
      </c>
      <c r="BM107" s="225" t="s">
        <v>173</v>
      </c>
    </row>
    <row r="108" s="2" customFormat="1">
      <c r="A108" s="40"/>
      <c r="B108" s="41"/>
      <c r="C108" s="42"/>
      <c r="D108" s="227" t="s">
        <v>161</v>
      </c>
      <c r="E108" s="42"/>
      <c r="F108" s="228" t="s">
        <v>174</v>
      </c>
      <c r="G108" s="42"/>
      <c r="H108" s="42"/>
      <c r="I108" s="229"/>
      <c r="J108" s="42"/>
      <c r="K108" s="42"/>
      <c r="L108" s="46"/>
      <c r="M108" s="230"/>
      <c r="N108" s="231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161</v>
      </c>
      <c r="AU108" s="19" t="s">
        <v>81</v>
      </c>
    </row>
    <row r="109" s="13" customFormat="1">
      <c r="A109" s="13"/>
      <c r="B109" s="232"/>
      <c r="C109" s="233"/>
      <c r="D109" s="234" t="s">
        <v>163</v>
      </c>
      <c r="E109" s="235" t="s">
        <v>19</v>
      </c>
      <c r="F109" s="236" t="s">
        <v>175</v>
      </c>
      <c r="G109" s="233"/>
      <c r="H109" s="235" t="s">
        <v>19</v>
      </c>
      <c r="I109" s="237"/>
      <c r="J109" s="233"/>
      <c r="K109" s="233"/>
      <c r="L109" s="238"/>
      <c r="M109" s="239"/>
      <c r="N109" s="240"/>
      <c r="O109" s="240"/>
      <c r="P109" s="240"/>
      <c r="Q109" s="240"/>
      <c r="R109" s="240"/>
      <c r="S109" s="240"/>
      <c r="T109" s="24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2" t="s">
        <v>163</v>
      </c>
      <c r="AU109" s="242" t="s">
        <v>81</v>
      </c>
      <c r="AV109" s="13" t="s">
        <v>79</v>
      </c>
      <c r="AW109" s="13" t="s">
        <v>33</v>
      </c>
      <c r="AX109" s="13" t="s">
        <v>72</v>
      </c>
      <c r="AY109" s="242" t="s">
        <v>152</v>
      </c>
    </row>
    <row r="110" s="14" customFormat="1">
      <c r="A110" s="14"/>
      <c r="B110" s="243"/>
      <c r="C110" s="244"/>
      <c r="D110" s="234" t="s">
        <v>163</v>
      </c>
      <c r="E110" s="245" t="s">
        <v>19</v>
      </c>
      <c r="F110" s="246" t="s">
        <v>176</v>
      </c>
      <c r="G110" s="244"/>
      <c r="H110" s="247">
        <v>5.7999999999999998</v>
      </c>
      <c r="I110" s="248"/>
      <c r="J110" s="244"/>
      <c r="K110" s="244"/>
      <c r="L110" s="249"/>
      <c r="M110" s="250"/>
      <c r="N110" s="251"/>
      <c r="O110" s="251"/>
      <c r="P110" s="251"/>
      <c r="Q110" s="251"/>
      <c r="R110" s="251"/>
      <c r="S110" s="251"/>
      <c r="T110" s="252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3" t="s">
        <v>163</v>
      </c>
      <c r="AU110" s="253" t="s">
        <v>81</v>
      </c>
      <c r="AV110" s="14" t="s">
        <v>81</v>
      </c>
      <c r="AW110" s="14" t="s">
        <v>33</v>
      </c>
      <c r="AX110" s="14" t="s">
        <v>79</v>
      </c>
      <c r="AY110" s="253" t="s">
        <v>152</v>
      </c>
    </row>
    <row r="111" s="2" customFormat="1" ht="24.15" customHeight="1">
      <c r="A111" s="40"/>
      <c r="B111" s="41"/>
      <c r="C111" s="214" t="s">
        <v>159</v>
      </c>
      <c r="D111" s="214" t="s">
        <v>154</v>
      </c>
      <c r="E111" s="215" t="s">
        <v>177</v>
      </c>
      <c r="F111" s="216" t="s">
        <v>178</v>
      </c>
      <c r="G111" s="217" t="s">
        <v>179</v>
      </c>
      <c r="H111" s="218">
        <v>29.600000000000001</v>
      </c>
      <c r="I111" s="219"/>
      <c r="J111" s="220">
        <f>ROUND(I111*H111,2)</f>
        <v>0</v>
      </c>
      <c r="K111" s="216" t="s">
        <v>158</v>
      </c>
      <c r="L111" s="46"/>
      <c r="M111" s="221" t="s">
        <v>19</v>
      </c>
      <c r="N111" s="222" t="s">
        <v>43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0.20499999999999999</v>
      </c>
      <c r="T111" s="224">
        <f>S111*H111</f>
        <v>6.0679999999999996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159</v>
      </c>
      <c r="AT111" s="225" t="s">
        <v>154</v>
      </c>
      <c r="AU111" s="225" t="s">
        <v>81</v>
      </c>
      <c r="AY111" s="19" t="s">
        <v>152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79</v>
      </c>
      <c r="BK111" s="226">
        <f>ROUND(I111*H111,2)</f>
        <v>0</v>
      </c>
      <c r="BL111" s="19" t="s">
        <v>159</v>
      </c>
      <c r="BM111" s="225" t="s">
        <v>180</v>
      </c>
    </row>
    <row r="112" s="2" customFormat="1">
      <c r="A112" s="40"/>
      <c r="B112" s="41"/>
      <c r="C112" s="42"/>
      <c r="D112" s="227" t="s">
        <v>161</v>
      </c>
      <c r="E112" s="42"/>
      <c r="F112" s="228" t="s">
        <v>181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161</v>
      </c>
      <c r="AU112" s="19" t="s">
        <v>81</v>
      </c>
    </row>
    <row r="113" s="14" customFormat="1">
      <c r="A113" s="14"/>
      <c r="B113" s="243"/>
      <c r="C113" s="244"/>
      <c r="D113" s="234" t="s">
        <v>163</v>
      </c>
      <c r="E113" s="245" t="s">
        <v>19</v>
      </c>
      <c r="F113" s="246" t="s">
        <v>182</v>
      </c>
      <c r="G113" s="244"/>
      <c r="H113" s="247">
        <v>29.600000000000001</v>
      </c>
      <c r="I113" s="248"/>
      <c r="J113" s="244"/>
      <c r="K113" s="244"/>
      <c r="L113" s="249"/>
      <c r="M113" s="250"/>
      <c r="N113" s="251"/>
      <c r="O113" s="251"/>
      <c r="P113" s="251"/>
      <c r="Q113" s="251"/>
      <c r="R113" s="251"/>
      <c r="S113" s="251"/>
      <c r="T113" s="252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3" t="s">
        <v>163</v>
      </c>
      <c r="AU113" s="253" t="s">
        <v>81</v>
      </c>
      <c r="AV113" s="14" t="s">
        <v>81</v>
      </c>
      <c r="AW113" s="14" t="s">
        <v>33</v>
      </c>
      <c r="AX113" s="14" t="s">
        <v>79</v>
      </c>
      <c r="AY113" s="253" t="s">
        <v>152</v>
      </c>
    </row>
    <row r="114" s="2" customFormat="1" ht="16.5" customHeight="1">
      <c r="A114" s="40"/>
      <c r="B114" s="41"/>
      <c r="C114" s="214" t="s">
        <v>183</v>
      </c>
      <c r="D114" s="214" t="s">
        <v>154</v>
      </c>
      <c r="E114" s="215" t="s">
        <v>184</v>
      </c>
      <c r="F114" s="216" t="s">
        <v>185</v>
      </c>
      <c r="G114" s="217" t="s">
        <v>186</v>
      </c>
      <c r="H114" s="218">
        <v>20.629999999999999</v>
      </c>
      <c r="I114" s="219"/>
      <c r="J114" s="220">
        <f>ROUND(I114*H114,2)</f>
        <v>0</v>
      </c>
      <c r="K114" s="216" t="s">
        <v>158</v>
      </c>
      <c r="L114" s="46"/>
      <c r="M114" s="221" t="s">
        <v>19</v>
      </c>
      <c r="N114" s="222" t="s">
        <v>43</v>
      </c>
      <c r="O114" s="86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159</v>
      </c>
      <c r="AT114" s="225" t="s">
        <v>154</v>
      </c>
      <c r="AU114" s="225" t="s">
        <v>81</v>
      </c>
      <c r="AY114" s="19" t="s">
        <v>152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79</v>
      </c>
      <c r="BK114" s="226">
        <f>ROUND(I114*H114,2)</f>
        <v>0</v>
      </c>
      <c r="BL114" s="19" t="s">
        <v>159</v>
      </c>
      <c r="BM114" s="225" t="s">
        <v>187</v>
      </c>
    </row>
    <row r="115" s="2" customFormat="1">
      <c r="A115" s="40"/>
      <c r="B115" s="41"/>
      <c r="C115" s="42"/>
      <c r="D115" s="227" t="s">
        <v>161</v>
      </c>
      <c r="E115" s="42"/>
      <c r="F115" s="228" t="s">
        <v>188</v>
      </c>
      <c r="G115" s="42"/>
      <c r="H115" s="42"/>
      <c r="I115" s="229"/>
      <c r="J115" s="42"/>
      <c r="K115" s="42"/>
      <c r="L115" s="46"/>
      <c r="M115" s="230"/>
      <c r="N115" s="231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161</v>
      </c>
      <c r="AU115" s="19" t="s">
        <v>81</v>
      </c>
    </row>
    <row r="116" s="13" customFormat="1">
      <c r="A116" s="13"/>
      <c r="B116" s="232"/>
      <c r="C116" s="233"/>
      <c r="D116" s="234" t="s">
        <v>163</v>
      </c>
      <c r="E116" s="235" t="s">
        <v>19</v>
      </c>
      <c r="F116" s="236" t="s">
        <v>189</v>
      </c>
      <c r="G116" s="233"/>
      <c r="H116" s="235" t="s">
        <v>19</v>
      </c>
      <c r="I116" s="237"/>
      <c r="J116" s="233"/>
      <c r="K116" s="233"/>
      <c r="L116" s="238"/>
      <c r="M116" s="239"/>
      <c r="N116" s="240"/>
      <c r="O116" s="240"/>
      <c r="P116" s="240"/>
      <c r="Q116" s="240"/>
      <c r="R116" s="240"/>
      <c r="S116" s="240"/>
      <c r="T116" s="24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2" t="s">
        <v>163</v>
      </c>
      <c r="AU116" s="242" t="s">
        <v>81</v>
      </c>
      <c r="AV116" s="13" t="s">
        <v>79</v>
      </c>
      <c r="AW116" s="13" t="s">
        <v>33</v>
      </c>
      <c r="AX116" s="13" t="s">
        <v>72</v>
      </c>
      <c r="AY116" s="242" t="s">
        <v>152</v>
      </c>
    </row>
    <row r="117" s="14" customFormat="1">
      <c r="A117" s="14"/>
      <c r="B117" s="243"/>
      <c r="C117" s="244"/>
      <c r="D117" s="234" t="s">
        <v>163</v>
      </c>
      <c r="E117" s="245" t="s">
        <v>19</v>
      </c>
      <c r="F117" s="246" t="s">
        <v>190</v>
      </c>
      <c r="G117" s="244"/>
      <c r="H117" s="247">
        <v>4.2800000000000002</v>
      </c>
      <c r="I117" s="248"/>
      <c r="J117" s="244"/>
      <c r="K117" s="244"/>
      <c r="L117" s="249"/>
      <c r="M117" s="250"/>
      <c r="N117" s="251"/>
      <c r="O117" s="251"/>
      <c r="P117" s="251"/>
      <c r="Q117" s="251"/>
      <c r="R117" s="251"/>
      <c r="S117" s="251"/>
      <c r="T117" s="252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3" t="s">
        <v>163</v>
      </c>
      <c r="AU117" s="253" t="s">
        <v>81</v>
      </c>
      <c r="AV117" s="14" t="s">
        <v>81</v>
      </c>
      <c r="AW117" s="14" t="s">
        <v>33</v>
      </c>
      <c r="AX117" s="14" t="s">
        <v>72</v>
      </c>
      <c r="AY117" s="253" t="s">
        <v>152</v>
      </c>
    </row>
    <row r="118" s="13" customFormat="1">
      <c r="A118" s="13"/>
      <c r="B118" s="232"/>
      <c r="C118" s="233"/>
      <c r="D118" s="234" t="s">
        <v>163</v>
      </c>
      <c r="E118" s="235" t="s">
        <v>19</v>
      </c>
      <c r="F118" s="236" t="s">
        <v>191</v>
      </c>
      <c r="G118" s="233"/>
      <c r="H118" s="235" t="s">
        <v>19</v>
      </c>
      <c r="I118" s="237"/>
      <c r="J118" s="233"/>
      <c r="K118" s="233"/>
      <c r="L118" s="238"/>
      <c r="M118" s="239"/>
      <c r="N118" s="240"/>
      <c r="O118" s="240"/>
      <c r="P118" s="240"/>
      <c r="Q118" s="240"/>
      <c r="R118" s="240"/>
      <c r="S118" s="240"/>
      <c r="T118" s="24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2" t="s">
        <v>163</v>
      </c>
      <c r="AU118" s="242" t="s">
        <v>81</v>
      </c>
      <c r="AV118" s="13" t="s">
        <v>79</v>
      </c>
      <c r="AW118" s="13" t="s">
        <v>33</v>
      </c>
      <c r="AX118" s="13" t="s">
        <v>72</v>
      </c>
      <c r="AY118" s="242" t="s">
        <v>152</v>
      </c>
    </row>
    <row r="119" s="13" customFormat="1">
      <c r="A119" s="13"/>
      <c r="B119" s="232"/>
      <c r="C119" s="233"/>
      <c r="D119" s="234" t="s">
        <v>163</v>
      </c>
      <c r="E119" s="235" t="s">
        <v>19</v>
      </c>
      <c r="F119" s="236" t="s">
        <v>192</v>
      </c>
      <c r="G119" s="233"/>
      <c r="H119" s="235" t="s">
        <v>19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2" t="s">
        <v>163</v>
      </c>
      <c r="AU119" s="242" t="s">
        <v>81</v>
      </c>
      <c r="AV119" s="13" t="s">
        <v>79</v>
      </c>
      <c r="AW119" s="13" t="s">
        <v>33</v>
      </c>
      <c r="AX119" s="13" t="s">
        <v>72</v>
      </c>
      <c r="AY119" s="242" t="s">
        <v>152</v>
      </c>
    </row>
    <row r="120" s="14" customFormat="1">
      <c r="A120" s="14"/>
      <c r="B120" s="243"/>
      <c r="C120" s="244"/>
      <c r="D120" s="234" t="s">
        <v>163</v>
      </c>
      <c r="E120" s="245" t="s">
        <v>19</v>
      </c>
      <c r="F120" s="246" t="s">
        <v>193</v>
      </c>
      <c r="G120" s="244"/>
      <c r="H120" s="247">
        <v>16.350000000000001</v>
      </c>
      <c r="I120" s="248"/>
      <c r="J120" s="244"/>
      <c r="K120" s="244"/>
      <c r="L120" s="249"/>
      <c r="M120" s="250"/>
      <c r="N120" s="251"/>
      <c r="O120" s="251"/>
      <c r="P120" s="251"/>
      <c r="Q120" s="251"/>
      <c r="R120" s="251"/>
      <c r="S120" s="251"/>
      <c r="T120" s="252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3" t="s">
        <v>163</v>
      </c>
      <c r="AU120" s="253" t="s">
        <v>81</v>
      </c>
      <c r="AV120" s="14" t="s">
        <v>81</v>
      </c>
      <c r="AW120" s="14" t="s">
        <v>33</v>
      </c>
      <c r="AX120" s="14" t="s">
        <v>72</v>
      </c>
      <c r="AY120" s="253" t="s">
        <v>152</v>
      </c>
    </row>
    <row r="121" s="15" customFormat="1">
      <c r="A121" s="15"/>
      <c r="B121" s="254"/>
      <c r="C121" s="255"/>
      <c r="D121" s="234" t="s">
        <v>163</v>
      </c>
      <c r="E121" s="256" t="s">
        <v>19</v>
      </c>
      <c r="F121" s="257" t="s">
        <v>194</v>
      </c>
      <c r="G121" s="255"/>
      <c r="H121" s="258">
        <v>20.629999999999999</v>
      </c>
      <c r="I121" s="259"/>
      <c r="J121" s="255"/>
      <c r="K121" s="255"/>
      <c r="L121" s="260"/>
      <c r="M121" s="261"/>
      <c r="N121" s="262"/>
      <c r="O121" s="262"/>
      <c r="P121" s="262"/>
      <c r="Q121" s="262"/>
      <c r="R121" s="262"/>
      <c r="S121" s="262"/>
      <c r="T121" s="263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64" t="s">
        <v>163</v>
      </c>
      <c r="AU121" s="264" t="s">
        <v>81</v>
      </c>
      <c r="AV121" s="15" t="s">
        <v>159</v>
      </c>
      <c r="AW121" s="15" t="s">
        <v>33</v>
      </c>
      <c r="AX121" s="15" t="s">
        <v>79</v>
      </c>
      <c r="AY121" s="264" t="s">
        <v>152</v>
      </c>
    </row>
    <row r="122" s="2" customFormat="1" ht="24.15" customHeight="1">
      <c r="A122" s="40"/>
      <c r="B122" s="41"/>
      <c r="C122" s="214" t="s">
        <v>195</v>
      </c>
      <c r="D122" s="214" t="s">
        <v>154</v>
      </c>
      <c r="E122" s="215" t="s">
        <v>196</v>
      </c>
      <c r="F122" s="216" t="s">
        <v>197</v>
      </c>
      <c r="G122" s="217" t="s">
        <v>186</v>
      </c>
      <c r="H122" s="218">
        <v>40.039999999999999</v>
      </c>
      <c r="I122" s="219"/>
      <c r="J122" s="220">
        <f>ROUND(I122*H122,2)</f>
        <v>0</v>
      </c>
      <c r="K122" s="216" t="s">
        <v>158</v>
      </c>
      <c r="L122" s="46"/>
      <c r="M122" s="221" t="s">
        <v>19</v>
      </c>
      <c r="N122" s="222" t="s">
        <v>43</v>
      </c>
      <c r="O122" s="86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159</v>
      </c>
      <c r="AT122" s="225" t="s">
        <v>154</v>
      </c>
      <c r="AU122" s="225" t="s">
        <v>81</v>
      </c>
      <c r="AY122" s="19" t="s">
        <v>152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79</v>
      </c>
      <c r="BK122" s="226">
        <f>ROUND(I122*H122,2)</f>
        <v>0</v>
      </c>
      <c r="BL122" s="19" t="s">
        <v>159</v>
      </c>
      <c r="BM122" s="225" t="s">
        <v>198</v>
      </c>
    </row>
    <row r="123" s="2" customFormat="1">
      <c r="A123" s="40"/>
      <c r="B123" s="41"/>
      <c r="C123" s="42"/>
      <c r="D123" s="227" t="s">
        <v>161</v>
      </c>
      <c r="E123" s="42"/>
      <c r="F123" s="228" t="s">
        <v>199</v>
      </c>
      <c r="G123" s="42"/>
      <c r="H123" s="42"/>
      <c r="I123" s="229"/>
      <c r="J123" s="42"/>
      <c r="K123" s="42"/>
      <c r="L123" s="46"/>
      <c r="M123" s="230"/>
      <c r="N123" s="231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161</v>
      </c>
      <c r="AU123" s="19" t="s">
        <v>81</v>
      </c>
    </row>
    <row r="124" s="13" customFormat="1">
      <c r="A124" s="13"/>
      <c r="B124" s="232"/>
      <c r="C124" s="233"/>
      <c r="D124" s="234" t="s">
        <v>163</v>
      </c>
      <c r="E124" s="235" t="s">
        <v>19</v>
      </c>
      <c r="F124" s="236" t="s">
        <v>200</v>
      </c>
      <c r="G124" s="233"/>
      <c r="H124" s="235" t="s">
        <v>19</v>
      </c>
      <c r="I124" s="237"/>
      <c r="J124" s="233"/>
      <c r="K124" s="233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163</v>
      </c>
      <c r="AU124" s="242" t="s">
        <v>81</v>
      </c>
      <c r="AV124" s="13" t="s">
        <v>79</v>
      </c>
      <c r="AW124" s="13" t="s">
        <v>33</v>
      </c>
      <c r="AX124" s="13" t="s">
        <v>72</v>
      </c>
      <c r="AY124" s="242" t="s">
        <v>152</v>
      </c>
    </row>
    <row r="125" s="14" customFormat="1">
      <c r="A125" s="14"/>
      <c r="B125" s="243"/>
      <c r="C125" s="244"/>
      <c r="D125" s="234" t="s">
        <v>163</v>
      </c>
      <c r="E125" s="245" t="s">
        <v>19</v>
      </c>
      <c r="F125" s="246" t="s">
        <v>201</v>
      </c>
      <c r="G125" s="244"/>
      <c r="H125" s="247">
        <v>40.039999999999999</v>
      </c>
      <c r="I125" s="248"/>
      <c r="J125" s="244"/>
      <c r="K125" s="244"/>
      <c r="L125" s="249"/>
      <c r="M125" s="250"/>
      <c r="N125" s="251"/>
      <c r="O125" s="251"/>
      <c r="P125" s="251"/>
      <c r="Q125" s="251"/>
      <c r="R125" s="251"/>
      <c r="S125" s="251"/>
      <c r="T125" s="25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3" t="s">
        <v>163</v>
      </c>
      <c r="AU125" s="253" t="s">
        <v>81</v>
      </c>
      <c r="AV125" s="14" t="s">
        <v>81</v>
      </c>
      <c r="AW125" s="14" t="s">
        <v>33</v>
      </c>
      <c r="AX125" s="14" t="s">
        <v>79</v>
      </c>
      <c r="AY125" s="253" t="s">
        <v>152</v>
      </c>
    </row>
    <row r="126" s="2" customFormat="1" ht="37.8" customHeight="1">
      <c r="A126" s="40"/>
      <c r="B126" s="41"/>
      <c r="C126" s="214" t="s">
        <v>202</v>
      </c>
      <c r="D126" s="214" t="s">
        <v>154</v>
      </c>
      <c r="E126" s="215" t="s">
        <v>203</v>
      </c>
      <c r="F126" s="216" t="s">
        <v>204</v>
      </c>
      <c r="G126" s="217" t="s">
        <v>186</v>
      </c>
      <c r="H126" s="218">
        <v>60.670000000000002</v>
      </c>
      <c r="I126" s="219"/>
      <c r="J126" s="220">
        <f>ROUND(I126*H126,2)</f>
        <v>0</v>
      </c>
      <c r="K126" s="216" t="s">
        <v>158</v>
      </c>
      <c r="L126" s="46"/>
      <c r="M126" s="221" t="s">
        <v>19</v>
      </c>
      <c r="N126" s="222" t="s">
        <v>43</v>
      </c>
      <c r="O126" s="86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5" t="s">
        <v>159</v>
      </c>
      <c r="AT126" s="225" t="s">
        <v>154</v>
      </c>
      <c r="AU126" s="225" t="s">
        <v>81</v>
      </c>
      <c r="AY126" s="19" t="s">
        <v>152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9" t="s">
        <v>79</v>
      </c>
      <c r="BK126" s="226">
        <f>ROUND(I126*H126,2)</f>
        <v>0</v>
      </c>
      <c r="BL126" s="19" t="s">
        <v>159</v>
      </c>
      <c r="BM126" s="225" t="s">
        <v>205</v>
      </c>
    </row>
    <row r="127" s="2" customFormat="1">
      <c r="A127" s="40"/>
      <c r="B127" s="41"/>
      <c r="C127" s="42"/>
      <c r="D127" s="227" t="s">
        <v>161</v>
      </c>
      <c r="E127" s="42"/>
      <c r="F127" s="228" t="s">
        <v>206</v>
      </c>
      <c r="G127" s="42"/>
      <c r="H127" s="42"/>
      <c r="I127" s="229"/>
      <c r="J127" s="42"/>
      <c r="K127" s="42"/>
      <c r="L127" s="46"/>
      <c r="M127" s="230"/>
      <c r="N127" s="231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161</v>
      </c>
      <c r="AU127" s="19" t="s">
        <v>81</v>
      </c>
    </row>
    <row r="128" s="14" customFormat="1">
      <c r="A128" s="14"/>
      <c r="B128" s="243"/>
      <c r="C128" s="244"/>
      <c r="D128" s="234" t="s">
        <v>163</v>
      </c>
      <c r="E128" s="245" t="s">
        <v>19</v>
      </c>
      <c r="F128" s="246" t="s">
        <v>207</v>
      </c>
      <c r="G128" s="244"/>
      <c r="H128" s="247">
        <v>60.670000000000002</v>
      </c>
      <c r="I128" s="248"/>
      <c r="J128" s="244"/>
      <c r="K128" s="244"/>
      <c r="L128" s="249"/>
      <c r="M128" s="250"/>
      <c r="N128" s="251"/>
      <c r="O128" s="251"/>
      <c r="P128" s="251"/>
      <c r="Q128" s="251"/>
      <c r="R128" s="251"/>
      <c r="S128" s="251"/>
      <c r="T128" s="25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3" t="s">
        <v>163</v>
      </c>
      <c r="AU128" s="253" t="s">
        <v>81</v>
      </c>
      <c r="AV128" s="14" t="s">
        <v>81</v>
      </c>
      <c r="AW128" s="14" t="s">
        <v>33</v>
      </c>
      <c r="AX128" s="14" t="s">
        <v>79</v>
      </c>
      <c r="AY128" s="253" t="s">
        <v>152</v>
      </c>
    </row>
    <row r="129" s="2" customFormat="1" ht="37.8" customHeight="1">
      <c r="A129" s="40"/>
      <c r="B129" s="41"/>
      <c r="C129" s="214" t="s">
        <v>208</v>
      </c>
      <c r="D129" s="214" t="s">
        <v>154</v>
      </c>
      <c r="E129" s="215" t="s">
        <v>209</v>
      </c>
      <c r="F129" s="216" t="s">
        <v>210</v>
      </c>
      <c r="G129" s="217" t="s">
        <v>186</v>
      </c>
      <c r="H129" s="218">
        <v>303.35000000000002</v>
      </c>
      <c r="I129" s="219"/>
      <c r="J129" s="220">
        <f>ROUND(I129*H129,2)</f>
        <v>0</v>
      </c>
      <c r="K129" s="216" t="s">
        <v>158</v>
      </c>
      <c r="L129" s="46"/>
      <c r="M129" s="221" t="s">
        <v>19</v>
      </c>
      <c r="N129" s="222" t="s">
        <v>43</v>
      </c>
      <c r="O129" s="86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5" t="s">
        <v>159</v>
      </c>
      <c r="AT129" s="225" t="s">
        <v>154</v>
      </c>
      <c r="AU129" s="225" t="s">
        <v>81</v>
      </c>
      <c r="AY129" s="19" t="s">
        <v>152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9" t="s">
        <v>79</v>
      </c>
      <c r="BK129" s="226">
        <f>ROUND(I129*H129,2)</f>
        <v>0</v>
      </c>
      <c r="BL129" s="19" t="s">
        <v>159</v>
      </c>
      <c r="BM129" s="225" t="s">
        <v>211</v>
      </c>
    </row>
    <row r="130" s="2" customFormat="1">
      <c r="A130" s="40"/>
      <c r="B130" s="41"/>
      <c r="C130" s="42"/>
      <c r="D130" s="227" t="s">
        <v>161</v>
      </c>
      <c r="E130" s="42"/>
      <c r="F130" s="228" t="s">
        <v>212</v>
      </c>
      <c r="G130" s="42"/>
      <c r="H130" s="42"/>
      <c r="I130" s="229"/>
      <c r="J130" s="42"/>
      <c r="K130" s="42"/>
      <c r="L130" s="46"/>
      <c r="M130" s="230"/>
      <c r="N130" s="231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161</v>
      </c>
      <c r="AU130" s="19" t="s">
        <v>81</v>
      </c>
    </row>
    <row r="131" s="14" customFormat="1">
      <c r="A131" s="14"/>
      <c r="B131" s="243"/>
      <c r="C131" s="244"/>
      <c r="D131" s="234" t="s">
        <v>163</v>
      </c>
      <c r="E131" s="245" t="s">
        <v>19</v>
      </c>
      <c r="F131" s="246" t="s">
        <v>213</v>
      </c>
      <c r="G131" s="244"/>
      <c r="H131" s="247">
        <v>303.35000000000002</v>
      </c>
      <c r="I131" s="248"/>
      <c r="J131" s="244"/>
      <c r="K131" s="244"/>
      <c r="L131" s="249"/>
      <c r="M131" s="250"/>
      <c r="N131" s="251"/>
      <c r="O131" s="251"/>
      <c r="P131" s="251"/>
      <c r="Q131" s="251"/>
      <c r="R131" s="251"/>
      <c r="S131" s="251"/>
      <c r="T131" s="25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3" t="s">
        <v>163</v>
      </c>
      <c r="AU131" s="253" t="s">
        <v>81</v>
      </c>
      <c r="AV131" s="14" t="s">
        <v>81</v>
      </c>
      <c r="AW131" s="14" t="s">
        <v>33</v>
      </c>
      <c r="AX131" s="14" t="s">
        <v>79</v>
      </c>
      <c r="AY131" s="253" t="s">
        <v>152</v>
      </c>
    </row>
    <row r="132" s="2" customFormat="1" ht="24.15" customHeight="1">
      <c r="A132" s="40"/>
      <c r="B132" s="41"/>
      <c r="C132" s="214" t="s">
        <v>214</v>
      </c>
      <c r="D132" s="214" t="s">
        <v>154</v>
      </c>
      <c r="E132" s="215" t="s">
        <v>215</v>
      </c>
      <c r="F132" s="216" t="s">
        <v>216</v>
      </c>
      <c r="G132" s="217" t="s">
        <v>186</v>
      </c>
      <c r="H132" s="218">
        <v>60.670000000000002</v>
      </c>
      <c r="I132" s="219"/>
      <c r="J132" s="220">
        <f>ROUND(I132*H132,2)</f>
        <v>0</v>
      </c>
      <c r="K132" s="216" t="s">
        <v>158</v>
      </c>
      <c r="L132" s="46"/>
      <c r="M132" s="221" t="s">
        <v>19</v>
      </c>
      <c r="N132" s="222" t="s">
        <v>43</v>
      </c>
      <c r="O132" s="86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5" t="s">
        <v>159</v>
      </c>
      <c r="AT132" s="225" t="s">
        <v>154</v>
      </c>
      <c r="AU132" s="225" t="s">
        <v>81</v>
      </c>
      <c r="AY132" s="19" t="s">
        <v>152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9" t="s">
        <v>79</v>
      </c>
      <c r="BK132" s="226">
        <f>ROUND(I132*H132,2)</f>
        <v>0</v>
      </c>
      <c r="BL132" s="19" t="s">
        <v>159</v>
      </c>
      <c r="BM132" s="225" t="s">
        <v>217</v>
      </c>
    </row>
    <row r="133" s="2" customFormat="1">
      <c r="A133" s="40"/>
      <c r="B133" s="41"/>
      <c r="C133" s="42"/>
      <c r="D133" s="227" t="s">
        <v>161</v>
      </c>
      <c r="E133" s="42"/>
      <c r="F133" s="228" t="s">
        <v>218</v>
      </c>
      <c r="G133" s="42"/>
      <c r="H133" s="42"/>
      <c r="I133" s="229"/>
      <c r="J133" s="42"/>
      <c r="K133" s="42"/>
      <c r="L133" s="46"/>
      <c r="M133" s="230"/>
      <c r="N133" s="231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161</v>
      </c>
      <c r="AU133" s="19" t="s">
        <v>81</v>
      </c>
    </row>
    <row r="134" s="2" customFormat="1" ht="24.15" customHeight="1">
      <c r="A134" s="40"/>
      <c r="B134" s="41"/>
      <c r="C134" s="214" t="s">
        <v>219</v>
      </c>
      <c r="D134" s="214" t="s">
        <v>154</v>
      </c>
      <c r="E134" s="215" t="s">
        <v>220</v>
      </c>
      <c r="F134" s="216" t="s">
        <v>221</v>
      </c>
      <c r="G134" s="217" t="s">
        <v>186</v>
      </c>
      <c r="H134" s="218">
        <v>16.350000000000001</v>
      </c>
      <c r="I134" s="219"/>
      <c r="J134" s="220">
        <f>ROUND(I134*H134,2)</f>
        <v>0</v>
      </c>
      <c r="K134" s="216" t="s">
        <v>158</v>
      </c>
      <c r="L134" s="46"/>
      <c r="M134" s="221" t="s">
        <v>19</v>
      </c>
      <c r="N134" s="222" t="s">
        <v>43</v>
      </c>
      <c r="O134" s="86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5" t="s">
        <v>159</v>
      </c>
      <c r="AT134" s="225" t="s">
        <v>154</v>
      </c>
      <c r="AU134" s="225" t="s">
        <v>81</v>
      </c>
      <c r="AY134" s="19" t="s">
        <v>152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9" t="s">
        <v>79</v>
      </c>
      <c r="BK134" s="226">
        <f>ROUND(I134*H134,2)</f>
        <v>0</v>
      </c>
      <c r="BL134" s="19" t="s">
        <v>159</v>
      </c>
      <c r="BM134" s="225" t="s">
        <v>222</v>
      </c>
    </row>
    <row r="135" s="2" customFormat="1">
      <c r="A135" s="40"/>
      <c r="B135" s="41"/>
      <c r="C135" s="42"/>
      <c r="D135" s="227" t="s">
        <v>161</v>
      </c>
      <c r="E135" s="42"/>
      <c r="F135" s="228" t="s">
        <v>223</v>
      </c>
      <c r="G135" s="42"/>
      <c r="H135" s="42"/>
      <c r="I135" s="229"/>
      <c r="J135" s="42"/>
      <c r="K135" s="42"/>
      <c r="L135" s="46"/>
      <c r="M135" s="230"/>
      <c r="N135" s="231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161</v>
      </c>
      <c r="AU135" s="19" t="s">
        <v>81</v>
      </c>
    </row>
    <row r="136" s="13" customFormat="1">
      <c r="A136" s="13"/>
      <c r="B136" s="232"/>
      <c r="C136" s="233"/>
      <c r="D136" s="234" t="s">
        <v>163</v>
      </c>
      <c r="E136" s="235" t="s">
        <v>19</v>
      </c>
      <c r="F136" s="236" t="s">
        <v>189</v>
      </c>
      <c r="G136" s="233"/>
      <c r="H136" s="235" t="s">
        <v>19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163</v>
      </c>
      <c r="AU136" s="242" t="s">
        <v>81</v>
      </c>
      <c r="AV136" s="13" t="s">
        <v>79</v>
      </c>
      <c r="AW136" s="13" t="s">
        <v>33</v>
      </c>
      <c r="AX136" s="13" t="s">
        <v>72</v>
      </c>
      <c r="AY136" s="242" t="s">
        <v>152</v>
      </c>
    </row>
    <row r="137" s="14" customFormat="1">
      <c r="A137" s="14"/>
      <c r="B137" s="243"/>
      <c r="C137" s="244"/>
      <c r="D137" s="234" t="s">
        <v>163</v>
      </c>
      <c r="E137" s="245" t="s">
        <v>19</v>
      </c>
      <c r="F137" s="246" t="s">
        <v>224</v>
      </c>
      <c r="G137" s="244"/>
      <c r="H137" s="247">
        <v>10.699999999999999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3" t="s">
        <v>163</v>
      </c>
      <c r="AU137" s="253" t="s">
        <v>81</v>
      </c>
      <c r="AV137" s="14" t="s">
        <v>81</v>
      </c>
      <c r="AW137" s="14" t="s">
        <v>33</v>
      </c>
      <c r="AX137" s="14" t="s">
        <v>72</v>
      </c>
      <c r="AY137" s="253" t="s">
        <v>152</v>
      </c>
    </row>
    <row r="138" s="13" customFormat="1">
      <c r="A138" s="13"/>
      <c r="B138" s="232"/>
      <c r="C138" s="233"/>
      <c r="D138" s="234" t="s">
        <v>163</v>
      </c>
      <c r="E138" s="235" t="s">
        <v>19</v>
      </c>
      <c r="F138" s="236" t="s">
        <v>225</v>
      </c>
      <c r="G138" s="233"/>
      <c r="H138" s="235" t="s">
        <v>19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163</v>
      </c>
      <c r="AU138" s="242" t="s">
        <v>81</v>
      </c>
      <c r="AV138" s="13" t="s">
        <v>79</v>
      </c>
      <c r="AW138" s="13" t="s">
        <v>33</v>
      </c>
      <c r="AX138" s="13" t="s">
        <v>72</v>
      </c>
      <c r="AY138" s="242" t="s">
        <v>152</v>
      </c>
    </row>
    <row r="139" s="14" customFormat="1">
      <c r="A139" s="14"/>
      <c r="B139" s="243"/>
      <c r="C139" s="244"/>
      <c r="D139" s="234" t="s">
        <v>163</v>
      </c>
      <c r="E139" s="245" t="s">
        <v>19</v>
      </c>
      <c r="F139" s="246" t="s">
        <v>226</v>
      </c>
      <c r="G139" s="244"/>
      <c r="H139" s="247">
        <v>5.6500000000000004</v>
      </c>
      <c r="I139" s="248"/>
      <c r="J139" s="244"/>
      <c r="K139" s="244"/>
      <c r="L139" s="249"/>
      <c r="M139" s="250"/>
      <c r="N139" s="251"/>
      <c r="O139" s="251"/>
      <c r="P139" s="251"/>
      <c r="Q139" s="251"/>
      <c r="R139" s="251"/>
      <c r="S139" s="251"/>
      <c r="T139" s="25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3" t="s">
        <v>163</v>
      </c>
      <c r="AU139" s="253" t="s">
        <v>81</v>
      </c>
      <c r="AV139" s="14" t="s">
        <v>81</v>
      </c>
      <c r="AW139" s="14" t="s">
        <v>33</v>
      </c>
      <c r="AX139" s="14" t="s">
        <v>72</v>
      </c>
      <c r="AY139" s="253" t="s">
        <v>152</v>
      </c>
    </row>
    <row r="140" s="15" customFormat="1">
      <c r="A140" s="15"/>
      <c r="B140" s="254"/>
      <c r="C140" s="255"/>
      <c r="D140" s="234" t="s">
        <v>163</v>
      </c>
      <c r="E140" s="256" t="s">
        <v>19</v>
      </c>
      <c r="F140" s="257" t="s">
        <v>194</v>
      </c>
      <c r="G140" s="255"/>
      <c r="H140" s="258">
        <v>16.350000000000001</v>
      </c>
      <c r="I140" s="259"/>
      <c r="J140" s="255"/>
      <c r="K140" s="255"/>
      <c r="L140" s="260"/>
      <c r="M140" s="261"/>
      <c r="N140" s="262"/>
      <c r="O140" s="262"/>
      <c r="P140" s="262"/>
      <c r="Q140" s="262"/>
      <c r="R140" s="262"/>
      <c r="S140" s="262"/>
      <c r="T140" s="263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4" t="s">
        <v>163</v>
      </c>
      <c r="AU140" s="264" t="s">
        <v>81</v>
      </c>
      <c r="AV140" s="15" t="s">
        <v>159</v>
      </c>
      <c r="AW140" s="15" t="s">
        <v>33</v>
      </c>
      <c r="AX140" s="15" t="s">
        <v>79</v>
      </c>
      <c r="AY140" s="264" t="s">
        <v>152</v>
      </c>
    </row>
    <row r="141" s="2" customFormat="1" ht="16.5" customHeight="1">
      <c r="A141" s="40"/>
      <c r="B141" s="41"/>
      <c r="C141" s="265" t="s">
        <v>227</v>
      </c>
      <c r="D141" s="265" t="s">
        <v>228</v>
      </c>
      <c r="E141" s="266" t="s">
        <v>229</v>
      </c>
      <c r="F141" s="267" t="s">
        <v>230</v>
      </c>
      <c r="G141" s="268" t="s">
        <v>231</v>
      </c>
      <c r="H141" s="269">
        <v>32.700000000000003</v>
      </c>
      <c r="I141" s="270"/>
      <c r="J141" s="271">
        <f>ROUND(I141*H141,2)</f>
        <v>0</v>
      </c>
      <c r="K141" s="267" t="s">
        <v>158</v>
      </c>
      <c r="L141" s="272"/>
      <c r="M141" s="273" t="s">
        <v>19</v>
      </c>
      <c r="N141" s="274" t="s">
        <v>43</v>
      </c>
      <c r="O141" s="86"/>
      <c r="P141" s="223">
        <f>O141*H141</f>
        <v>0</v>
      </c>
      <c r="Q141" s="223">
        <v>1</v>
      </c>
      <c r="R141" s="223">
        <f>Q141*H141</f>
        <v>32.700000000000003</v>
      </c>
      <c r="S141" s="223">
        <v>0</v>
      </c>
      <c r="T141" s="224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5" t="s">
        <v>208</v>
      </c>
      <c r="AT141" s="225" t="s">
        <v>228</v>
      </c>
      <c r="AU141" s="225" t="s">
        <v>81</v>
      </c>
      <c r="AY141" s="19" t="s">
        <v>152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9" t="s">
        <v>79</v>
      </c>
      <c r="BK141" s="226">
        <f>ROUND(I141*H141,2)</f>
        <v>0</v>
      </c>
      <c r="BL141" s="19" t="s">
        <v>159</v>
      </c>
      <c r="BM141" s="225" t="s">
        <v>232</v>
      </c>
    </row>
    <row r="142" s="14" customFormat="1">
      <c r="A142" s="14"/>
      <c r="B142" s="243"/>
      <c r="C142" s="244"/>
      <c r="D142" s="234" t="s">
        <v>163</v>
      </c>
      <c r="E142" s="245" t="s">
        <v>19</v>
      </c>
      <c r="F142" s="246" t="s">
        <v>233</v>
      </c>
      <c r="G142" s="244"/>
      <c r="H142" s="247">
        <v>32.700000000000003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163</v>
      </c>
      <c r="AU142" s="253" t="s">
        <v>81</v>
      </c>
      <c r="AV142" s="14" t="s">
        <v>81</v>
      </c>
      <c r="AW142" s="14" t="s">
        <v>33</v>
      </c>
      <c r="AX142" s="14" t="s">
        <v>79</v>
      </c>
      <c r="AY142" s="253" t="s">
        <v>152</v>
      </c>
    </row>
    <row r="143" s="2" customFormat="1" ht="24.15" customHeight="1">
      <c r="A143" s="40"/>
      <c r="B143" s="41"/>
      <c r="C143" s="214" t="s">
        <v>8</v>
      </c>
      <c r="D143" s="214" t="s">
        <v>154</v>
      </c>
      <c r="E143" s="215" t="s">
        <v>234</v>
      </c>
      <c r="F143" s="216" t="s">
        <v>235</v>
      </c>
      <c r="G143" s="217" t="s">
        <v>231</v>
      </c>
      <c r="H143" s="218">
        <v>109.206</v>
      </c>
      <c r="I143" s="219"/>
      <c r="J143" s="220">
        <f>ROUND(I143*H143,2)</f>
        <v>0</v>
      </c>
      <c r="K143" s="216" t="s">
        <v>158</v>
      </c>
      <c r="L143" s="46"/>
      <c r="M143" s="221" t="s">
        <v>19</v>
      </c>
      <c r="N143" s="222" t="s">
        <v>43</v>
      </c>
      <c r="O143" s="86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5" t="s">
        <v>159</v>
      </c>
      <c r="AT143" s="225" t="s">
        <v>154</v>
      </c>
      <c r="AU143" s="225" t="s">
        <v>81</v>
      </c>
      <c r="AY143" s="19" t="s">
        <v>152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9" t="s">
        <v>79</v>
      </c>
      <c r="BK143" s="226">
        <f>ROUND(I143*H143,2)</f>
        <v>0</v>
      </c>
      <c r="BL143" s="19" t="s">
        <v>159</v>
      </c>
      <c r="BM143" s="225" t="s">
        <v>236</v>
      </c>
    </row>
    <row r="144" s="2" customFormat="1">
      <c r="A144" s="40"/>
      <c r="B144" s="41"/>
      <c r="C144" s="42"/>
      <c r="D144" s="227" t="s">
        <v>161</v>
      </c>
      <c r="E144" s="42"/>
      <c r="F144" s="228" t="s">
        <v>237</v>
      </c>
      <c r="G144" s="42"/>
      <c r="H144" s="42"/>
      <c r="I144" s="229"/>
      <c r="J144" s="42"/>
      <c r="K144" s="42"/>
      <c r="L144" s="46"/>
      <c r="M144" s="230"/>
      <c r="N144" s="231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161</v>
      </c>
      <c r="AU144" s="19" t="s">
        <v>81</v>
      </c>
    </row>
    <row r="145" s="14" customFormat="1">
      <c r="A145" s="14"/>
      <c r="B145" s="243"/>
      <c r="C145" s="244"/>
      <c r="D145" s="234" t="s">
        <v>163</v>
      </c>
      <c r="E145" s="245" t="s">
        <v>19</v>
      </c>
      <c r="F145" s="246" t="s">
        <v>238</v>
      </c>
      <c r="G145" s="244"/>
      <c r="H145" s="247">
        <v>109.206</v>
      </c>
      <c r="I145" s="248"/>
      <c r="J145" s="244"/>
      <c r="K145" s="244"/>
      <c r="L145" s="249"/>
      <c r="M145" s="250"/>
      <c r="N145" s="251"/>
      <c r="O145" s="251"/>
      <c r="P145" s="251"/>
      <c r="Q145" s="251"/>
      <c r="R145" s="251"/>
      <c r="S145" s="251"/>
      <c r="T145" s="25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3" t="s">
        <v>163</v>
      </c>
      <c r="AU145" s="253" t="s">
        <v>81</v>
      </c>
      <c r="AV145" s="14" t="s">
        <v>81</v>
      </c>
      <c r="AW145" s="14" t="s">
        <v>33</v>
      </c>
      <c r="AX145" s="14" t="s">
        <v>79</v>
      </c>
      <c r="AY145" s="253" t="s">
        <v>152</v>
      </c>
    </row>
    <row r="146" s="2" customFormat="1" ht="24.15" customHeight="1">
      <c r="A146" s="40"/>
      <c r="B146" s="41"/>
      <c r="C146" s="214" t="s">
        <v>239</v>
      </c>
      <c r="D146" s="214" t="s">
        <v>154</v>
      </c>
      <c r="E146" s="215" t="s">
        <v>240</v>
      </c>
      <c r="F146" s="216" t="s">
        <v>241</v>
      </c>
      <c r="G146" s="217" t="s">
        <v>186</v>
      </c>
      <c r="H146" s="218">
        <v>60.670000000000002</v>
      </c>
      <c r="I146" s="219"/>
      <c r="J146" s="220">
        <f>ROUND(I146*H146,2)</f>
        <v>0</v>
      </c>
      <c r="K146" s="216" t="s">
        <v>158</v>
      </c>
      <c r="L146" s="46"/>
      <c r="M146" s="221" t="s">
        <v>19</v>
      </c>
      <c r="N146" s="222" t="s">
        <v>43</v>
      </c>
      <c r="O146" s="86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5" t="s">
        <v>159</v>
      </c>
      <c r="AT146" s="225" t="s">
        <v>154</v>
      </c>
      <c r="AU146" s="225" t="s">
        <v>81</v>
      </c>
      <c r="AY146" s="19" t="s">
        <v>152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9" t="s">
        <v>79</v>
      </c>
      <c r="BK146" s="226">
        <f>ROUND(I146*H146,2)</f>
        <v>0</v>
      </c>
      <c r="BL146" s="19" t="s">
        <v>159</v>
      </c>
      <c r="BM146" s="225" t="s">
        <v>242</v>
      </c>
    </row>
    <row r="147" s="2" customFormat="1">
      <c r="A147" s="40"/>
      <c r="B147" s="41"/>
      <c r="C147" s="42"/>
      <c r="D147" s="227" t="s">
        <v>161</v>
      </c>
      <c r="E147" s="42"/>
      <c r="F147" s="228" t="s">
        <v>243</v>
      </c>
      <c r="G147" s="42"/>
      <c r="H147" s="42"/>
      <c r="I147" s="229"/>
      <c r="J147" s="42"/>
      <c r="K147" s="42"/>
      <c r="L147" s="46"/>
      <c r="M147" s="230"/>
      <c r="N147" s="231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161</v>
      </c>
      <c r="AU147" s="19" t="s">
        <v>81</v>
      </c>
    </row>
    <row r="148" s="14" customFormat="1">
      <c r="A148" s="14"/>
      <c r="B148" s="243"/>
      <c r="C148" s="244"/>
      <c r="D148" s="234" t="s">
        <v>163</v>
      </c>
      <c r="E148" s="245" t="s">
        <v>19</v>
      </c>
      <c r="F148" s="246" t="s">
        <v>244</v>
      </c>
      <c r="G148" s="244"/>
      <c r="H148" s="247">
        <v>60.670000000000002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163</v>
      </c>
      <c r="AU148" s="253" t="s">
        <v>81</v>
      </c>
      <c r="AV148" s="14" t="s">
        <v>81</v>
      </c>
      <c r="AW148" s="14" t="s">
        <v>33</v>
      </c>
      <c r="AX148" s="14" t="s">
        <v>79</v>
      </c>
      <c r="AY148" s="253" t="s">
        <v>152</v>
      </c>
    </row>
    <row r="149" s="2" customFormat="1" ht="24.15" customHeight="1">
      <c r="A149" s="40"/>
      <c r="B149" s="41"/>
      <c r="C149" s="214" t="s">
        <v>245</v>
      </c>
      <c r="D149" s="214" t="s">
        <v>154</v>
      </c>
      <c r="E149" s="215" t="s">
        <v>246</v>
      </c>
      <c r="F149" s="216" t="s">
        <v>247</v>
      </c>
      <c r="G149" s="217" t="s">
        <v>186</v>
      </c>
      <c r="H149" s="218">
        <v>9.6799999999999997</v>
      </c>
      <c r="I149" s="219"/>
      <c r="J149" s="220">
        <f>ROUND(I149*H149,2)</f>
        <v>0</v>
      </c>
      <c r="K149" s="216" t="s">
        <v>158</v>
      </c>
      <c r="L149" s="46"/>
      <c r="M149" s="221" t="s">
        <v>19</v>
      </c>
      <c r="N149" s="222" t="s">
        <v>43</v>
      </c>
      <c r="O149" s="86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5" t="s">
        <v>159</v>
      </c>
      <c r="AT149" s="225" t="s">
        <v>154</v>
      </c>
      <c r="AU149" s="225" t="s">
        <v>81</v>
      </c>
      <c r="AY149" s="19" t="s">
        <v>152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9" t="s">
        <v>79</v>
      </c>
      <c r="BK149" s="226">
        <f>ROUND(I149*H149,2)</f>
        <v>0</v>
      </c>
      <c r="BL149" s="19" t="s">
        <v>159</v>
      </c>
      <c r="BM149" s="225" t="s">
        <v>248</v>
      </c>
    </row>
    <row r="150" s="2" customFormat="1">
      <c r="A150" s="40"/>
      <c r="B150" s="41"/>
      <c r="C150" s="42"/>
      <c r="D150" s="227" t="s">
        <v>161</v>
      </c>
      <c r="E150" s="42"/>
      <c r="F150" s="228" t="s">
        <v>249</v>
      </c>
      <c r="G150" s="42"/>
      <c r="H150" s="42"/>
      <c r="I150" s="229"/>
      <c r="J150" s="42"/>
      <c r="K150" s="42"/>
      <c r="L150" s="46"/>
      <c r="M150" s="230"/>
      <c r="N150" s="231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161</v>
      </c>
      <c r="AU150" s="19" t="s">
        <v>81</v>
      </c>
    </row>
    <row r="151" s="13" customFormat="1">
      <c r="A151" s="13"/>
      <c r="B151" s="232"/>
      <c r="C151" s="233"/>
      <c r="D151" s="234" t="s">
        <v>163</v>
      </c>
      <c r="E151" s="235" t="s">
        <v>19</v>
      </c>
      <c r="F151" s="236" t="s">
        <v>250</v>
      </c>
      <c r="G151" s="233"/>
      <c r="H151" s="235" t="s">
        <v>19</v>
      </c>
      <c r="I151" s="237"/>
      <c r="J151" s="233"/>
      <c r="K151" s="233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163</v>
      </c>
      <c r="AU151" s="242" t="s">
        <v>81</v>
      </c>
      <c r="AV151" s="13" t="s">
        <v>79</v>
      </c>
      <c r="AW151" s="13" t="s">
        <v>33</v>
      </c>
      <c r="AX151" s="13" t="s">
        <v>72</v>
      </c>
      <c r="AY151" s="242" t="s">
        <v>152</v>
      </c>
    </row>
    <row r="152" s="14" customFormat="1">
      <c r="A152" s="14"/>
      <c r="B152" s="243"/>
      <c r="C152" s="244"/>
      <c r="D152" s="234" t="s">
        <v>163</v>
      </c>
      <c r="E152" s="245" t="s">
        <v>19</v>
      </c>
      <c r="F152" s="246" t="s">
        <v>251</v>
      </c>
      <c r="G152" s="244"/>
      <c r="H152" s="247">
        <v>40.039999999999999</v>
      </c>
      <c r="I152" s="248"/>
      <c r="J152" s="244"/>
      <c r="K152" s="244"/>
      <c r="L152" s="249"/>
      <c r="M152" s="250"/>
      <c r="N152" s="251"/>
      <c r="O152" s="251"/>
      <c r="P152" s="251"/>
      <c r="Q152" s="251"/>
      <c r="R152" s="251"/>
      <c r="S152" s="251"/>
      <c r="T152" s="25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3" t="s">
        <v>163</v>
      </c>
      <c r="AU152" s="253" t="s">
        <v>81</v>
      </c>
      <c r="AV152" s="14" t="s">
        <v>81</v>
      </c>
      <c r="AW152" s="14" t="s">
        <v>33</v>
      </c>
      <c r="AX152" s="14" t="s">
        <v>72</v>
      </c>
      <c r="AY152" s="253" t="s">
        <v>152</v>
      </c>
    </row>
    <row r="153" s="14" customFormat="1">
      <c r="A153" s="14"/>
      <c r="B153" s="243"/>
      <c r="C153" s="244"/>
      <c r="D153" s="234" t="s">
        <v>163</v>
      </c>
      <c r="E153" s="245" t="s">
        <v>19</v>
      </c>
      <c r="F153" s="246" t="s">
        <v>252</v>
      </c>
      <c r="G153" s="244"/>
      <c r="H153" s="247">
        <v>-3.4319999999999999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3" t="s">
        <v>163</v>
      </c>
      <c r="AU153" s="253" t="s">
        <v>81</v>
      </c>
      <c r="AV153" s="14" t="s">
        <v>81</v>
      </c>
      <c r="AW153" s="14" t="s">
        <v>33</v>
      </c>
      <c r="AX153" s="14" t="s">
        <v>72</v>
      </c>
      <c r="AY153" s="253" t="s">
        <v>152</v>
      </c>
    </row>
    <row r="154" s="14" customFormat="1">
      <c r="A154" s="14"/>
      <c r="B154" s="243"/>
      <c r="C154" s="244"/>
      <c r="D154" s="234" t="s">
        <v>163</v>
      </c>
      <c r="E154" s="245" t="s">
        <v>19</v>
      </c>
      <c r="F154" s="246" t="s">
        <v>253</v>
      </c>
      <c r="G154" s="244"/>
      <c r="H154" s="247">
        <v>-26.928000000000001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163</v>
      </c>
      <c r="AU154" s="253" t="s">
        <v>81</v>
      </c>
      <c r="AV154" s="14" t="s">
        <v>81</v>
      </c>
      <c r="AW154" s="14" t="s">
        <v>33</v>
      </c>
      <c r="AX154" s="14" t="s">
        <v>72</v>
      </c>
      <c r="AY154" s="253" t="s">
        <v>152</v>
      </c>
    </row>
    <row r="155" s="15" customFormat="1">
      <c r="A155" s="15"/>
      <c r="B155" s="254"/>
      <c r="C155" s="255"/>
      <c r="D155" s="234" t="s">
        <v>163</v>
      </c>
      <c r="E155" s="256" t="s">
        <v>19</v>
      </c>
      <c r="F155" s="257" t="s">
        <v>194</v>
      </c>
      <c r="G155" s="255"/>
      <c r="H155" s="258">
        <v>9.6799999999999997</v>
      </c>
      <c r="I155" s="259"/>
      <c r="J155" s="255"/>
      <c r="K155" s="255"/>
      <c r="L155" s="260"/>
      <c r="M155" s="261"/>
      <c r="N155" s="262"/>
      <c r="O155" s="262"/>
      <c r="P155" s="262"/>
      <c r="Q155" s="262"/>
      <c r="R155" s="262"/>
      <c r="S155" s="262"/>
      <c r="T155" s="263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4" t="s">
        <v>163</v>
      </c>
      <c r="AU155" s="264" t="s">
        <v>81</v>
      </c>
      <c r="AV155" s="15" t="s">
        <v>159</v>
      </c>
      <c r="AW155" s="15" t="s">
        <v>33</v>
      </c>
      <c r="AX155" s="15" t="s">
        <v>79</v>
      </c>
      <c r="AY155" s="264" t="s">
        <v>152</v>
      </c>
    </row>
    <row r="156" s="2" customFormat="1" ht="16.5" customHeight="1">
      <c r="A156" s="40"/>
      <c r="B156" s="41"/>
      <c r="C156" s="265" t="s">
        <v>254</v>
      </c>
      <c r="D156" s="265" t="s">
        <v>228</v>
      </c>
      <c r="E156" s="266" t="s">
        <v>255</v>
      </c>
      <c r="F156" s="267" t="s">
        <v>256</v>
      </c>
      <c r="G156" s="268" t="s">
        <v>231</v>
      </c>
      <c r="H156" s="269">
        <v>19.359999999999999</v>
      </c>
      <c r="I156" s="270"/>
      <c r="J156" s="271">
        <f>ROUND(I156*H156,2)</f>
        <v>0</v>
      </c>
      <c r="K156" s="267" t="s">
        <v>158</v>
      </c>
      <c r="L156" s="272"/>
      <c r="M156" s="273" t="s">
        <v>19</v>
      </c>
      <c r="N156" s="274" t="s">
        <v>43</v>
      </c>
      <c r="O156" s="86"/>
      <c r="P156" s="223">
        <f>O156*H156</f>
        <v>0</v>
      </c>
      <c r="Q156" s="223">
        <v>1</v>
      </c>
      <c r="R156" s="223">
        <f>Q156*H156</f>
        <v>19.359999999999999</v>
      </c>
      <c r="S156" s="223">
        <v>0</v>
      </c>
      <c r="T156" s="224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5" t="s">
        <v>208</v>
      </c>
      <c r="AT156" s="225" t="s">
        <v>228</v>
      </c>
      <c r="AU156" s="225" t="s">
        <v>81</v>
      </c>
      <c r="AY156" s="19" t="s">
        <v>152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9" t="s">
        <v>79</v>
      </c>
      <c r="BK156" s="226">
        <f>ROUND(I156*H156,2)</f>
        <v>0</v>
      </c>
      <c r="BL156" s="19" t="s">
        <v>159</v>
      </c>
      <c r="BM156" s="225" t="s">
        <v>257</v>
      </c>
    </row>
    <row r="157" s="14" customFormat="1">
      <c r="A157" s="14"/>
      <c r="B157" s="243"/>
      <c r="C157" s="244"/>
      <c r="D157" s="234" t="s">
        <v>163</v>
      </c>
      <c r="E157" s="245" t="s">
        <v>19</v>
      </c>
      <c r="F157" s="246" t="s">
        <v>258</v>
      </c>
      <c r="G157" s="244"/>
      <c r="H157" s="247">
        <v>19.359999999999999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163</v>
      </c>
      <c r="AU157" s="253" t="s">
        <v>81</v>
      </c>
      <c r="AV157" s="14" t="s">
        <v>81</v>
      </c>
      <c r="AW157" s="14" t="s">
        <v>33</v>
      </c>
      <c r="AX157" s="14" t="s">
        <v>79</v>
      </c>
      <c r="AY157" s="253" t="s">
        <v>152</v>
      </c>
    </row>
    <row r="158" s="2" customFormat="1" ht="24.15" customHeight="1">
      <c r="A158" s="40"/>
      <c r="B158" s="41"/>
      <c r="C158" s="214" t="s">
        <v>259</v>
      </c>
      <c r="D158" s="214" t="s">
        <v>154</v>
      </c>
      <c r="E158" s="215" t="s">
        <v>260</v>
      </c>
      <c r="F158" s="216" t="s">
        <v>261</v>
      </c>
      <c r="G158" s="217" t="s">
        <v>157</v>
      </c>
      <c r="H158" s="218">
        <v>32</v>
      </c>
      <c r="I158" s="219"/>
      <c r="J158" s="220">
        <f>ROUND(I158*H158,2)</f>
        <v>0</v>
      </c>
      <c r="K158" s="216" t="s">
        <v>158</v>
      </c>
      <c r="L158" s="46"/>
      <c r="M158" s="221" t="s">
        <v>19</v>
      </c>
      <c r="N158" s="222" t="s">
        <v>43</v>
      </c>
      <c r="O158" s="86"/>
      <c r="P158" s="223">
        <f>O158*H158</f>
        <v>0</v>
      </c>
      <c r="Q158" s="223">
        <v>0</v>
      </c>
      <c r="R158" s="223">
        <f>Q158*H158</f>
        <v>0</v>
      </c>
      <c r="S158" s="223">
        <v>0</v>
      </c>
      <c r="T158" s="224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5" t="s">
        <v>159</v>
      </c>
      <c r="AT158" s="225" t="s">
        <v>154</v>
      </c>
      <c r="AU158" s="225" t="s">
        <v>81</v>
      </c>
      <c r="AY158" s="19" t="s">
        <v>152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9" t="s">
        <v>79</v>
      </c>
      <c r="BK158" s="226">
        <f>ROUND(I158*H158,2)</f>
        <v>0</v>
      </c>
      <c r="BL158" s="19" t="s">
        <v>159</v>
      </c>
      <c r="BM158" s="225" t="s">
        <v>262</v>
      </c>
    </row>
    <row r="159" s="2" customFormat="1">
      <c r="A159" s="40"/>
      <c r="B159" s="41"/>
      <c r="C159" s="42"/>
      <c r="D159" s="227" t="s">
        <v>161</v>
      </c>
      <c r="E159" s="42"/>
      <c r="F159" s="228" t="s">
        <v>263</v>
      </c>
      <c r="G159" s="42"/>
      <c r="H159" s="42"/>
      <c r="I159" s="229"/>
      <c r="J159" s="42"/>
      <c r="K159" s="42"/>
      <c r="L159" s="46"/>
      <c r="M159" s="230"/>
      <c r="N159" s="231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161</v>
      </c>
      <c r="AU159" s="19" t="s">
        <v>81</v>
      </c>
    </row>
    <row r="160" s="14" customFormat="1">
      <c r="A160" s="14"/>
      <c r="B160" s="243"/>
      <c r="C160" s="244"/>
      <c r="D160" s="234" t="s">
        <v>163</v>
      </c>
      <c r="E160" s="245" t="s">
        <v>19</v>
      </c>
      <c r="F160" s="246" t="s">
        <v>264</v>
      </c>
      <c r="G160" s="244"/>
      <c r="H160" s="247">
        <v>32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3" t="s">
        <v>163</v>
      </c>
      <c r="AU160" s="253" t="s">
        <v>81</v>
      </c>
      <c r="AV160" s="14" t="s">
        <v>81</v>
      </c>
      <c r="AW160" s="14" t="s">
        <v>33</v>
      </c>
      <c r="AX160" s="14" t="s">
        <v>79</v>
      </c>
      <c r="AY160" s="253" t="s">
        <v>152</v>
      </c>
    </row>
    <row r="161" s="2" customFormat="1" ht="16.5" customHeight="1">
      <c r="A161" s="40"/>
      <c r="B161" s="41"/>
      <c r="C161" s="265" t="s">
        <v>265</v>
      </c>
      <c r="D161" s="265" t="s">
        <v>228</v>
      </c>
      <c r="E161" s="266" t="s">
        <v>266</v>
      </c>
      <c r="F161" s="267" t="s">
        <v>267</v>
      </c>
      <c r="G161" s="268" t="s">
        <v>268</v>
      </c>
      <c r="H161" s="269">
        <v>0.64000000000000001</v>
      </c>
      <c r="I161" s="270"/>
      <c r="J161" s="271">
        <f>ROUND(I161*H161,2)</f>
        <v>0</v>
      </c>
      <c r="K161" s="267" t="s">
        <v>158</v>
      </c>
      <c r="L161" s="272"/>
      <c r="M161" s="273" t="s">
        <v>19</v>
      </c>
      <c r="N161" s="274" t="s">
        <v>43</v>
      </c>
      <c r="O161" s="86"/>
      <c r="P161" s="223">
        <f>O161*H161</f>
        <v>0</v>
      </c>
      <c r="Q161" s="223">
        <v>0.001</v>
      </c>
      <c r="R161" s="223">
        <f>Q161*H161</f>
        <v>0.00064000000000000005</v>
      </c>
      <c r="S161" s="223">
        <v>0</v>
      </c>
      <c r="T161" s="224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5" t="s">
        <v>208</v>
      </c>
      <c r="AT161" s="225" t="s">
        <v>228</v>
      </c>
      <c r="AU161" s="225" t="s">
        <v>81</v>
      </c>
      <c r="AY161" s="19" t="s">
        <v>152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9" t="s">
        <v>79</v>
      </c>
      <c r="BK161" s="226">
        <f>ROUND(I161*H161,2)</f>
        <v>0</v>
      </c>
      <c r="BL161" s="19" t="s">
        <v>159</v>
      </c>
      <c r="BM161" s="225" t="s">
        <v>269</v>
      </c>
    </row>
    <row r="162" s="14" customFormat="1">
      <c r="A162" s="14"/>
      <c r="B162" s="243"/>
      <c r="C162" s="244"/>
      <c r="D162" s="234" t="s">
        <v>163</v>
      </c>
      <c r="E162" s="244"/>
      <c r="F162" s="246" t="s">
        <v>270</v>
      </c>
      <c r="G162" s="244"/>
      <c r="H162" s="247">
        <v>0.64000000000000001</v>
      </c>
      <c r="I162" s="248"/>
      <c r="J162" s="244"/>
      <c r="K162" s="244"/>
      <c r="L162" s="249"/>
      <c r="M162" s="250"/>
      <c r="N162" s="251"/>
      <c r="O162" s="251"/>
      <c r="P162" s="251"/>
      <c r="Q162" s="251"/>
      <c r="R162" s="251"/>
      <c r="S162" s="251"/>
      <c r="T162" s="25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3" t="s">
        <v>163</v>
      </c>
      <c r="AU162" s="253" t="s">
        <v>81</v>
      </c>
      <c r="AV162" s="14" t="s">
        <v>81</v>
      </c>
      <c r="AW162" s="14" t="s">
        <v>4</v>
      </c>
      <c r="AX162" s="14" t="s">
        <v>79</v>
      </c>
      <c r="AY162" s="253" t="s">
        <v>152</v>
      </c>
    </row>
    <row r="163" s="2" customFormat="1" ht="21.75" customHeight="1">
      <c r="A163" s="40"/>
      <c r="B163" s="41"/>
      <c r="C163" s="214" t="s">
        <v>271</v>
      </c>
      <c r="D163" s="214" t="s">
        <v>154</v>
      </c>
      <c r="E163" s="215" t="s">
        <v>272</v>
      </c>
      <c r="F163" s="216" t="s">
        <v>273</v>
      </c>
      <c r="G163" s="217" t="s">
        <v>157</v>
      </c>
      <c r="H163" s="218">
        <v>32.700000000000003</v>
      </c>
      <c r="I163" s="219"/>
      <c r="J163" s="220">
        <f>ROUND(I163*H163,2)</f>
        <v>0</v>
      </c>
      <c r="K163" s="216" t="s">
        <v>158</v>
      </c>
      <c r="L163" s="46"/>
      <c r="M163" s="221" t="s">
        <v>19</v>
      </c>
      <c r="N163" s="222" t="s">
        <v>43</v>
      </c>
      <c r="O163" s="86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4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5" t="s">
        <v>159</v>
      </c>
      <c r="AT163" s="225" t="s">
        <v>154</v>
      </c>
      <c r="AU163" s="225" t="s">
        <v>81</v>
      </c>
      <c r="AY163" s="19" t="s">
        <v>152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9" t="s">
        <v>79</v>
      </c>
      <c r="BK163" s="226">
        <f>ROUND(I163*H163,2)</f>
        <v>0</v>
      </c>
      <c r="BL163" s="19" t="s">
        <v>159</v>
      </c>
      <c r="BM163" s="225" t="s">
        <v>274</v>
      </c>
    </row>
    <row r="164" s="2" customFormat="1">
      <c r="A164" s="40"/>
      <c r="B164" s="41"/>
      <c r="C164" s="42"/>
      <c r="D164" s="227" t="s">
        <v>161</v>
      </c>
      <c r="E164" s="42"/>
      <c r="F164" s="228" t="s">
        <v>275</v>
      </c>
      <c r="G164" s="42"/>
      <c r="H164" s="42"/>
      <c r="I164" s="229"/>
      <c r="J164" s="42"/>
      <c r="K164" s="42"/>
      <c r="L164" s="46"/>
      <c r="M164" s="230"/>
      <c r="N164" s="231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161</v>
      </c>
      <c r="AU164" s="19" t="s">
        <v>81</v>
      </c>
    </row>
    <row r="165" s="13" customFormat="1">
      <c r="A165" s="13"/>
      <c r="B165" s="232"/>
      <c r="C165" s="233"/>
      <c r="D165" s="234" t="s">
        <v>163</v>
      </c>
      <c r="E165" s="235" t="s">
        <v>19</v>
      </c>
      <c r="F165" s="236" t="s">
        <v>189</v>
      </c>
      <c r="G165" s="233"/>
      <c r="H165" s="235" t="s">
        <v>19</v>
      </c>
      <c r="I165" s="237"/>
      <c r="J165" s="233"/>
      <c r="K165" s="233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163</v>
      </c>
      <c r="AU165" s="242" t="s">
        <v>81</v>
      </c>
      <c r="AV165" s="13" t="s">
        <v>79</v>
      </c>
      <c r="AW165" s="13" t="s">
        <v>33</v>
      </c>
      <c r="AX165" s="13" t="s">
        <v>72</v>
      </c>
      <c r="AY165" s="242" t="s">
        <v>152</v>
      </c>
    </row>
    <row r="166" s="14" customFormat="1">
      <c r="A166" s="14"/>
      <c r="B166" s="243"/>
      <c r="C166" s="244"/>
      <c r="D166" s="234" t="s">
        <v>163</v>
      </c>
      <c r="E166" s="245" t="s">
        <v>19</v>
      </c>
      <c r="F166" s="246" t="s">
        <v>276</v>
      </c>
      <c r="G166" s="244"/>
      <c r="H166" s="247">
        <v>21.399999999999999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163</v>
      </c>
      <c r="AU166" s="253" t="s">
        <v>81</v>
      </c>
      <c r="AV166" s="14" t="s">
        <v>81</v>
      </c>
      <c r="AW166" s="14" t="s">
        <v>33</v>
      </c>
      <c r="AX166" s="14" t="s">
        <v>72</v>
      </c>
      <c r="AY166" s="253" t="s">
        <v>152</v>
      </c>
    </row>
    <row r="167" s="13" customFormat="1">
      <c r="A167" s="13"/>
      <c r="B167" s="232"/>
      <c r="C167" s="233"/>
      <c r="D167" s="234" t="s">
        <v>163</v>
      </c>
      <c r="E167" s="235" t="s">
        <v>19</v>
      </c>
      <c r="F167" s="236" t="s">
        <v>225</v>
      </c>
      <c r="G167" s="233"/>
      <c r="H167" s="235" t="s">
        <v>19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163</v>
      </c>
      <c r="AU167" s="242" t="s">
        <v>81</v>
      </c>
      <c r="AV167" s="13" t="s">
        <v>79</v>
      </c>
      <c r="AW167" s="13" t="s">
        <v>33</v>
      </c>
      <c r="AX167" s="13" t="s">
        <v>72</v>
      </c>
      <c r="AY167" s="242" t="s">
        <v>152</v>
      </c>
    </row>
    <row r="168" s="14" customFormat="1">
      <c r="A168" s="14"/>
      <c r="B168" s="243"/>
      <c r="C168" s="244"/>
      <c r="D168" s="234" t="s">
        <v>163</v>
      </c>
      <c r="E168" s="245" t="s">
        <v>19</v>
      </c>
      <c r="F168" s="246" t="s">
        <v>277</v>
      </c>
      <c r="G168" s="244"/>
      <c r="H168" s="247">
        <v>11.300000000000001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3" t="s">
        <v>163</v>
      </c>
      <c r="AU168" s="253" t="s">
        <v>81</v>
      </c>
      <c r="AV168" s="14" t="s">
        <v>81</v>
      </c>
      <c r="AW168" s="14" t="s">
        <v>33</v>
      </c>
      <c r="AX168" s="14" t="s">
        <v>72</v>
      </c>
      <c r="AY168" s="253" t="s">
        <v>152</v>
      </c>
    </row>
    <row r="169" s="15" customFormat="1">
      <c r="A169" s="15"/>
      <c r="B169" s="254"/>
      <c r="C169" s="255"/>
      <c r="D169" s="234" t="s">
        <v>163</v>
      </c>
      <c r="E169" s="256" t="s">
        <v>19</v>
      </c>
      <c r="F169" s="257" t="s">
        <v>194</v>
      </c>
      <c r="G169" s="255"/>
      <c r="H169" s="258">
        <v>32.700000000000003</v>
      </c>
      <c r="I169" s="259"/>
      <c r="J169" s="255"/>
      <c r="K169" s="255"/>
      <c r="L169" s="260"/>
      <c r="M169" s="261"/>
      <c r="N169" s="262"/>
      <c r="O169" s="262"/>
      <c r="P169" s="262"/>
      <c r="Q169" s="262"/>
      <c r="R169" s="262"/>
      <c r="S169" s="262"/>
      <c r="T169" s="263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4" t="s">
        <v>163</v>
      </c>
      <c r="AU169" s="264" t="s">
        <v>81</v>
      </c>
      <c r="AV169" s="15" t="s">
        <v>159</v>
      </c>
      <c r="AW169" s="15" t="s">
        <v>33</v>
      </c>
      <c r="AX169" s="15" t="s">
        <v>79</v>
      </c>
      <c r="AY169" s="264" t="s">
        <v>152</v>
      </c>
    </row>
    <row r="170" s="2" customFormat="1" ht="21.75" customHeight="1">
      <c r="A170" s="40"/>
      <c r="B170" s="41"/>
      <c r="C170" s="214" t="s">
        <v>278</v>
      </c>
      <c r="D170" s="214" t="s">
        <v>154</v>
      </c>
      <c r="E170" s="215" t="s">
        <v>279</v>
      </c>
      <c r="F170" s="216" t="s">
        <v>280</v>
      </c>
      <c r="G170" s="217" t="s">
        <v>157</v>
      </c>
      <c r="H170" s="218">
        <v>96</v>
      </c>
      <c r="I170" s="219"/>
      <c r="J170" s="220">
        <f>ROUND(I170*H170,2)</f>
        <v>0</v>
      </c>
      <c r="K170" s="216" t="s">
        <v>158</v>
      </c>
      <c r="L170" s="46"/>
      <c r="M170" s="221" t="s">
        <v>19</v>
      </c>
      <c r="N170" s="222" t="s">
        <v>43</v>
      </c>
      <c r="O170" s="86"/>
      <c r="P170" s="223">
        <f>O170*H170</f>
        <v>0</v>
      </c>
      <c r="Q170" s="223">
        <v>0</v>
      </c>
      <c r="R170" s="223">
        <f>Q170*H170</f>
        <v>0</v>
      </c>
      <c r="S170" s="223">
        <v>0</v>
      </c>
      <c r="T170" s="224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5" t="s">
        <v>159</v>
      </c>
      <c r="AT170" s="225" t="s">
        <v>154</v>
      </c>
      <c r="AU170" s="225" t="s">
        <v>81</v>
      </c>
      <c r="AY170" s="19" t="s">
        <v>152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9" t="s">
        <v>79</v>
      </c>
      <c r="BK170" s="226">
        <f>ROUND(I170*H170,2)</f>
        <v>0</v>
      </c>
      <c r="BL170" s="19" t="s">
        <v>159</v>
      </c>
      <c r="BM170" s="225" t="s">
        <v>281</v>
      </c>
    </row>
    <row r="171" s="2" customFormat="1">
      <c r="A171" s="40"/>
      <c r="B171" s="41"/>
      <c r="C171" s="42"/>
      <c r="D171" s="227" t="s">
        <v>161</v>
      </c>
      <c r="E171" s="42"/>
      <c r="F171" s="228" t="s">
        <v>282</v>
      </c>
      <c r="G171" s="42"/>
      <c r="H171" s="42"/>
      <c r="I171" s="229"/>
      <c r="J171" s="42"/>
      <c r="K171" s="42"/>
      <c r="L171" s="46"/>
      <c r="M171" s="230"/>
      <c r="N171" s="231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161</v>
      </c>
      <c r="AU171" s="19" t="s">
        <v>81</v>
      </c>
    </row>
    <row r="172" s="13" customFormat="1">
      <c r="A172" s="13"/>
      <c r="B172" s="232"/>
      <c r="C172" s="233"/>
      <c r="D172" s="234" t="s">
        <v>163</v>
      </c>
      <c r="E172" s="235" t="s">
        <v>19</v>
      </c>
      <c r="F172" s="236" t="s">
        <v>283</v>
      </c>
      <c r="G172" s="233"/>
      <c r="H172" s="235" t="s">
        <v>19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163</v>
      </c>
      <c r="AU172" s="242" t="s">
        <v>81</v>
      </c>
      <c r="AV172" s="13" t="s">
        <v>79</v>
      </c>
      <c r="AW172" s="13" t="s">
        <v>33</v>
      </c>
      <c r="AX172" s="13" t="s">
        <v>72</v>
      </c>
      <c r="AY172" s="242" t="s">
        <v>152</v>
      </c>
    </row>
    <row r="173" s="14" customFormat="1">
      <c r="A173" s="14"/>
      <c r="B173" s="243"/>
      <c r="C173" s="244"/>
      <c r="D173" s="234" t="s">
        <v>163</v>
      </c>
      <c r="E173" s="245" t="s">
        <v>19</v>
      </c>
      <c r="F173" s="246" t="s">
        <v>284</v>
      </c>
      <c r="G173" s="244"/>
      <c r="H173" s="247">
        <v>96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163</v>
      </c>
      <c r="AU173" s="253" t="s">
        <v>81</v>
      </c>
      <c r="AV173" s="14" t="s">
        <v>81</v>
      </c>
      <c r="AW173" s="14" t="s">
        <v>33</v>
      </c>
      <c r="AX173" s="14" t="s">
        <v>79</v>
      </c>
      <c r="AY173" s="253" t="s">
        <v>152</v>
      </c>
    </row>
    <row r="174" s="2" customFormat="1" ht="16.5" customHeight="1">
      <c r="A174" s="40"/>
      <c r="B174" s="41"/>
      <c r="C174" s="265" t="s">
        <v>285</v>
      </c>
      <c r="D174" s="265" t="s">
        <v>228</v>
      </c>
      <c r="E174" s="266" t="s">
        <v>286</v>
      </c>
      <c r="F174" s="267" t="s">
        <v>287</v>
      </c>
      <c r="G174" s="268" t="s">
        <v>231</v>
      </c>
      <c r="H174" s="269">
        <v>7.6799999999999997</v>
      </c>
      <c r="I174" s="270"/>
      <c r="J174" s="271">
        <f>ROUND(I174*H174,2)</f>
        <v>0</v>
      </c>
      <c r="K174" s="267" t="s">
        <v>158</v>
      </c>
      <c r="L174" s="272"/>
      <c r="M174" s="273" t="s">
        <v>19</v>
      </c>
      <c r="N174" s="274" t="s">
        <v>43</v>
      </c>
      <c r="O174" s="86"/>
      <c r="P174" s="223">
        <f>O174*H174</f>
        <v>0</v>
      </c>
      <c r="Q174" s="223">
        <v>1</v>
      </c>
      <c r="R174" s="223">
        <f>Q174*H174</f>
        <v>7.6799999999999997</v>
      </c>
      <c r="S174" s="223">
        <v>0</v>
      </c>
      <c r="T174" s="224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5" t="s">
        <v>208</v>
      </c>
      <c r="AT174" s="225" t="s">
        <v>228</v>
      </c>
      <c r="AU174" s="225" t="s">
        <v>81</v>
      </c>
      <c r="AY174" s="19" t="s">
        <v>152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9" t="s">
        <v>79</v>
      </c>
      <c r="BK174" s="226">
        <f>ROUND(I174*H174,2)</f>
        <v>0</v>
      </c>
      <c r="BL174" s="19" t="s">
        <v>159</v>
      </c>
      <c r="BM174" s="225" t="s">
        <v>288</v>
      </c>
    </row>
    <row r="175" s="14" customFormat="1">
      <c r="A175" s="14"/>
      <c r="B175" s="243"/>
      <c r="C175" s="244"/>
      <c r="D175" s="234" t="s">
        <v>163</v>
      </c>
      <c r="E175" s="245" t="s">
        <v>19</v>
      </c>
      <c r="F175" s="246" t="s">
        <v>289</v>
      </c>
      <c r="G175" s="244"/>
      <c r="H175" s="247">
        <v>7.6799999999999997</v>
      </c>
      <c r="I175" s="248"/>
      <c r="J175" s="244"/>
      <c r="K175" s="244"/>
      <c r="L175" s="249"/>
      <c r="M175" s="250"/>
      <c r="N175" s="251"/>
      <c r="O175" s="251"/>
      <c r="P175" s="251"/>
      <c r="Q175" s="251"/>
      <c r="R175" s="251"/>
      <c r="S175" s="251"/>
      <c r="T175" s="25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3" t="s">
        <v>163</v>
      </c>
      <c r="AU175" s="253" t="s">
        <v>81</v>
      </c>
      <c r="AV175" s="14" t="s">
        <v>81</v>
      </c>
      <c r="AW175" s="14" t="s">
        <v>33</v>
      </c>
      <c r="AX175" s="14" t="s">
        <v>79</v>
      </c>
      <c r="AY175" s="253" t="s">
        <v>152</v>
      </c>
    </row>
    <row r="176" s="12" customFormat="1" ht="22.8" customHeight="1">
      <c r="A176" s="12"/>
      <c r="B176" s="198"/>
      <c r="C176" s="199"/>
      <c r="D176" s="200" t="s">
        <v>71</v>
      </c>
      <c r="E176" s="212" t="s">
        <v>81</v>
      </c>
      <c r="F176" s="212" t="s">
        <v>290</v>
      </c>
      <c r="G176" s="199"/>
      <c r="H176" s="199"/>
      <c r="I176" s="202"/>
      <c r="J176" s="213">
        <f>BK176</f>
        <v>0</v>
      </c>
      <c r="K176" s="199"/>
      <c r="L176" s="204"/>
      <c r="M176" s="205"/>
      <c r="N176" s="206"/>
      <c r="O176" s="206"/>
      <c r="P176" s="207">
        <f>SUM(P177:P185)</f>
        <v>0</v>
      </c>
      <c r="Q176" s="206"/>
      <c r="R176" s="207">
        <f>SUM(R177:R185)</f>
        <v>11.187115779999999</v>
      </c>
      <c r="S176" s="206"/>
      <c r="T176" s="208">
        <f>SUM(T177:T185)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9" t="s">
        <v>79</v>
      </c>
      <c r="AT176" s="210" t="s">
        <v>71</v>
      </c>
      <c r="AU176" s="210" t="s">
        <v>79</v>
      </c>
      <c r="AY176" s="209" t="s">
        <v>152</v>
      </c>
      <c r="BK176" s="211">
        <f>SUM(BK177:BK185)</f>
        <v>0</v>
      </c>
    </row>
    <row r="177" s="2" customFormat="1" ht="16.5" customHeight="1">
      <c r="A177" s="40"/>
      <c r="B177" s="41"/>
      <c r="C177" s="214" t="s">
        <v>7</v>
      </c>
      <c r="D177" s="214" t="s">
        <v>154</v>
      </c>
      <c r="E177" s="215" t="s">
        <v>291</v>
      </c>
      <c r="F177" s="216" t="s">
        <v>292</v>
      </c>
      <c r="G177" s="217" t="s">
        <v>186</v>
      </c>
      <c r="H177" s="218">
        <v>1.1439999999999999</v>
      </c>
      <c r="I177" s="219"/>
      <c r="J177" s="220">
        <f>ROUND(I177*H177,2)</f>
        <v>0</v>
      </c>
      <c r="K177" s="216" t="s">
        <v>158</v>
      </c>
      <c r="L177" s="46"/>
      <c r="M177" s="221" t="s">
        <v>19</v>
      </c>
      <c r="N177" s="222" t="s">
        <v>43</v>
      </c>
      <c r="O177" s="86"/>
      <c r="P177" s="223">
        <f>O177*H177</f>
        <v>0</v>
      </c>
      <c r="Q177" s="223">
        <v>2.1600000000000001</v>
      </c>
      <c r="R177" s="223">
        <f>Q177*H177</f>
        <v>2.4710399999999999</v>
      </c>
      <c r="S177" s="223">
        <v>0</v>
      </c>
      <c r="T177" s="224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5" t="s">
        <v>159</v>
      </c>
      <c r="AT177" s="225" t="s">
        <v>154</v>
      </c>
      <c r="AU177" s="225" t="s">
        <v>81</v>
      </c>
      <c r="AY177" s="19" t="s">
        <v>152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9" t="s">
        <v>79</v>
      </c>
      <c r="BK177" s="226">
        <f>ROUND(I177*H177,2)</f>
        <v>0</v>
      </c>
      <c r="BL177" s="19" t="s">
        <v>159</v>
      </c>
      <c r="BM177" s="225" t="s">
        <v>293</v>
      </c>
    </row>
    <row r="178" s="2" customFormat="1">
      <c r="A178" s="40"/>
      <c r="B178" s="41"/>
      <c r="C178" s="42"/>
      <c r="D178" s="227" t="s">
        <v>161</v>
      </c>
      <c r="E178" s="42"/>
      <c r="F178" s="228" t="s">
        <v>294</v>
      </c>
      <c r="G178" s="42"/>
      <c r="H178" s="42"/>
      <c r="I178" s="229"/>
      <c r="J178" s="42"/>
      <c r="K178" s="42"/>
      <c r="L178" s="46"/>
      <c r="M178" s="230"/>
      <c r="N178" s="231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161</v>
      </c>
      <c r="AU178" s="19" t="s">
        <v>81</v>
      </c>
    </row>
    <row r="179" s="14" customFormat="1">
      <c r="A179" s="14"/>
      <c r="B179" s="243"/>
      <c r="C179" s="244"/>
      <c r="D179" s="234" t="s">
        <v>163</v>
      </c>
      <c r="E179" s="245" t="s">
        <v>19</v>
      </c>
      <c r="F179" s="246" t="s">
        <v>295</v>
      </c>
      <c r="G179" s="244"/>
      <c r="H179" s="247">
        <v>1.1439999999999999</v>
      </c>
      <c r="I179" s="248"/>
      <c r="J179" s="244"/>
      <c r="K179" s="244"/>
      <c r="L179" s="249"/>
      <c r="M179" s="250"/>
      <c r="N179" s="251"/>
      <c r="O179" s="251"/>
      <c r="P179" s="251"/>
      <c r="Q179" s="251"/>
      <c r="R179" s="251"/>
      <c r="S179" s="251"/>
      <c r="T179" s="25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3" t="s">
        <v>163</v>
      </c>
      <c r="AU179" s="253" t="s">
        <v>81</v>
      </c>
      <c r="AV179" s="14" t="s">
        <v>81</v>
      </c>
      <c r="AW179" s="14" t="s">
        <v>33</v>
      </c>
      <c r="AX179" s="14" t="s">
        <v>79</v>
      </c>
      <c r="AY179" s="253" t="s">
        <v>152</v>
      </c>
    </row>
    <row r="180" s="2" customFormat="1" ht="21.75" customHeight="1">
      <c r="A180" s="40"/>
      <c r="B180" s="41"/>
      <c r="C180" s="214" t="s">
        <v>296</v>
      </c>
      <c r="D180" s="214" t="s">
        <v>154</v>
      </c>
      <c r="E180" s="215" t="s">
        <v>297</v>
      </c>
      <c r="F180" s="216" t="s">
        <v>298</v>
      </c>
      <c r="G180" s="217" t="s">
        <v>186</v>
      </c>
      <c r="H180" s="218">
        <v>3.4319999999999999</v>
      </c>
      <c r="I180" s="219"/>
      <c r="J180" s="220">
        <f>ROUND(I180*H180,2)</f>
        <v>0</v>
      </c>
      <c r="K180" s="216" t="s">
        <v>158</v>
      </c>
      <c r="L180" s="46"/>
      <c r="M180" s="221" t="s">
        <v>19</v>
      </c>
      <c r="N180" s="222" t="s">
        <v>43</v>
      </c>
      <c r="O180" s="86"/>
      <c r="P180" s="223">
        <f>O180*H180</f>
        <v>0</v>
      </c>
      <c r="Q180" s="223">
        <v>2.5018699999999998</v>
      </c>
      <c r="R180" s="223">
        <f>Q180*H180</f>
        <v>8.5864178399999993</v>
      </c>
      <c r="S180" s="223">
        <v>0</v>
      </c>
      <c r="T180" s="224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5" t="s">
        <v>159</v>
      </c>
      <c r="AT180" s="225" t="s">
        <v>154</v>
      </c>
      <c r="AU180" s="225" t="s">
        <v>81</v>
      </c>
      <c r="AY180" s="19" t="s">
        <v>152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9" t="s">
        <v>79</v>
      </c>
      <c r="BK180" s="226">
        <f>ROUND(I180*H180,2)</f>
        <v>0</v>
      </c>
      <c r="BL180" s="19" t="s">
        <v>159</v>
      </c>
      <c r="BM180" s="225" t="s">
        <v>299</v>
      </c>
    </row>
    <row r="181" s="2" customFormat="1">
      <c r="A181" s="40"/>
      <c r="B181" s="41"/>
      <c r="C181" s="42"/>
      <c r="D181" s="227" t="s">
        <v>161</v>
      </c>
      <c r="E181" s="42"/>
      <c r="F181" s="228" t="s">
        <v>300</v>
      </c>
      <c r="G181" s="42"/>
      <c r="H181" s="42"/>
      <c r="I181" s="229"/>
      <c r="J181" s="42"/>
      <c r="K181" s="42"/>
      <c r="L181" s="46"/>
      <c r="M181" s="230"/>
      <c r="N181" s="231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161</v>
      </c>
      <c r="AU181" s="19" t="s">
        <v>81</v>
      </c>
    </row>
    <row r="182" s="14" customFormat="1">
      <c r="A182" s="14"/>
      <c r="B182" s="243"/>
      <c r="C182" s="244"/>
      <c r="D182" s="234" t="s">
        <v>163</v>
      </c>
      <c r="E182" s="245" t="s">
        <v>19</v>
      </c>
      <c r="F182" s="246" t="s">
        <v>301</v>
      </c>
      <c r="G182" s="244"/>
      <c r="H182" s="247">
        <v>3.4319999999999999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3" t="s">
        <v>163</v>
      </c>
      <c r="AU182" s="253" t="s">
        <v>81</v>
      </c>
      <c r="AV182" s="14" t="s">
        <v>81</v>
      </c>
      <c r="AW182" s="14" t="s">
        <v>33</v>
      </c>
      <c r="AX182" s="14" t="s">
        <v>79</v>
      </c>
      <c r="AY182" s="253" t="s">
        <v>152</v>
      </c>
    </row>
    <row r="183" s="2" customFormat="1" ht="16.5" customHeight="1">
      <c r="A183" s="40"/>
      <c r="B183" s="41"/>
      <c r="C183" s="214" t="s">
        <v>302</v>
      </c>
      <c r="D183" s="214" t="s">
        <v>154</v>
      </c>
      <c r="E183" s="215" t="s">
        <v>303</v>
      </c>
      <c r="F183" s="216" t="s">
        <v>304</v>
      </c>
      <c r="G183" s="217" t="s">
        <v>231</v>
      </c>
      <c r="H183" s="218">
        <v>0.122</v>
      </c>
      <c r="I183" s="219"/>
      <c r="J183" s="220">
        <f>ROUND(I183*H183,2)</f>
        <v>0</v>
      </c>
      <c r="K183" s="216" t="s">
        <v>158</v>
      </c>
      <c r="L183" s="46"/>
      <c r="M183" s="221" t="s">
        <v>19</v>
      </c>
      <c r="N183" s="222" t="s">
        <v>43</v>
      </c>
      <c r="O183" s="86"/>
      <c r="P183" s="223">
        <f>O183*H183</f>
        <v>0</v>
      </c>
      <c r="Q183" s="223">
        <v>1.06277</v>
      </c>
      <c r="R183" s="223">
        <f>Q183*H183</f>
        <v>0.12965794</v>
      </c>
      <c r="S183" s="223">
        <v>0</v>
      </c>
      <c r="T183" s="224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5" t="s">
        <v>159</v>
      </c>
      <c r="AT183" s="225" t="s">
        <v>154</v>
      </c>
      <c r="AU183" s="225" t="s">
        <v>81</v>
      </c>
      <c r="AY183" s="19" t="s">
        <v>152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9" t="s">
        <v>79</v>
      </c>
      <c r="BK183" s="226">
        <f>ROUND(I183*H183,2)</f>
        <v>0</v>
      </c>
      <c r="BL183" s="19" t="s">
        <v>159</v>
      </c>
      <c r="BM183" s="225" t="s">
        <v>305</v>
      </c>
    </row>
    <row r="184" s="2" customFormat="1">
      <c r="A184" s="40"/>
      <c r="B184" s="41"/>
      <c r="C184" s="42"/>
      <c r="D184" s="227" t="s">
        <v>161</v>
      </c>
      <c r="E184" s="42"/>
      <c r="F184" s="228" t="s">
        <v>306</v>
      </c>
      <c r="G184" s="42"/>
      <c r="H184" s="42"/>
      <c r="I184" s="229"/>
      <c r="J184" s="42"/>
      <c r="K184" s="42"/>
      <c r="L184" s="46"/>
      <c r="M184" s="230"/>
      <c r="N184" s="231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161</v>
      </c>
      <c r="AU184" s="19" t="s">
        <v>81</v>
      </c>
    </row>
    <row r="185" s="14" customFormat="1">
      <c r="A185" s="14"/>
      <c r="B185" s="243"/>
      <c r="C185" s="244"/>
      <c r="D185" s="234" t="s">
        <v>163</v>
      </c>
      <c r="E185" s="245" t="s">
        <v>19</v>
      </c>
      <c r="F185" s="246" t="s">
        <v>307</v>
      </c>
      <c r="G185" s="244"/>
      <c r="H185" s="247">
        <v>0.122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3" t="s">
        <v>163</v>
      </c>
      <c r="AU185" s="253" t="s">
        <v>81</v>
      </c>
      <c r="AV185" s="14" t="s">
        <v>81</v>
      </c>
      <c r="AW185" s="14" t="s">
        <v>33</v>
      </c>
      <c r="AX185" s="14" t="s">
        <v>79</v>
      </c>
      <c r="AY185" s="253" t="s">
        <v>152</v>
      </c>
    </row>
    <row r="186" s="12" customFormat="1" ht="22.8" customHeight="1">
      <c r="A186" s="12"/>
      <c r="B186" s="198"/>
      <c r="C186" s="199"/>
      <c r="D186" s="200" t="s">
        <v>71</v>
      </c>
      <c r="E186" s="212" t="s">
        <v>183</v>
      </c>
      <c r="F186" s="212" t="s">
        <v>308</v>
      </c>
      <c r="G186" s="199"/>
      <c r="H186" s="199"/>
      <c r="I186" s="202"/>
      <c r="J186" s="213">
        <f>BK186</f>
        <v>0</v>
      </c>
      <c r="K186" s="199"/>
      <c r="L186" s="204"/>
      <c r="M186" s="205"/>
      <c r="N186" s="206"/>
      <c r="O186" s="206"/>
      <c r="P186" s="207">
        <f>SUM(P187:P208)</f>
        <v>0</v>
      </c>
      <c r="Q186" s="206"/>
      <c r="R186" s="207">
        <f>SUM(R187:R208)</f>
        <v>4.8188519999999997</v>
      </c>
      <c r="S186" s="206"/>
      <c r="T186" s="208">
        <f>SUM(T187:T208)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9" t="s">
        <v>79</v>
      </c>
      <c r="AT186" s="210" t="s">
        <v>71</v>
      </c>
      <c r="AU186" s="210" t="s">
        <v>79</v>
      </c>
      <c r="AY186" s="209" t="s">
        <v>152</v>
      </c>
      <c r="BK186" s="211">
        <f>SUM(BK187:BK208)</f>
        <v>0</v>
      </c>
    </row>
    <row r="187" s="2" customFormat="1" ht="21.75" customHeight="1">
      <c r="A187" s="40"/>
      <c r="B187" s="41"/>
      <c r="C187" s="214" t="s">
        <v>309</v>
      </c>
      <c r="D187" s="214" t="s">
        <v>154</v>
      </c>
      <c r="E187" s="215" t="s">
        <v>310</v>
      </c>
      <c r="F187" s="216" t="s">
        <v>311</v>
      </c>
      <c r="G187" s="217" t="s">
        <v>157</v>
      </c>
      <c r="H187" s="218">
        <v>21.399999999999999</v>
      </c>
      <c r="I187" s="219"/>
      <c r="J187" s="220">
        <f>ROUND(I187*H187,2)</f>
        <v>0</v>
      </c>
      <c r="K187" s="216" t="s">
        <v>158</v>
      </c>
      <c r="L187" s="46"/>
      <c r="M187" s="221" t="s">
        <v>19</v>
      </c>
      <c r="N187" s="222" t="s">
        <v>43</v>
      </c>
      <c r="O187" s="86"/>
      <c r="P187" s="223">
        <f>O187*H187</f>
        <v>0</v>
      </c>
      <c r="Q187" s="223">
        <v>0</v>
      </c>
      <c r="R187" s="223">
        <f>Q187*H187</f>
        <v>0</v>
      </c>
      <c r="S187" s="223">
        <v>0</v>
      </c>
      <c r="T187" s="224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25" t="s">
        <v>159</v>
      </c>
      <c r="AT187" s="225" t="s">
        <v>154</v>
      </c>
      <c r="AU187" s="225" t="s">
        <v>81</v>
      </c>
      <c r="AY187" s="19" t="s">
        <v>152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9" t="s">
        <v>79</v>
      </c>
      <c r="BK187" s="226">
        <f>ROUND(I187*H187,2)</f>
        <v>0</v>
      </c>
      <c r="BL187" s="19" t="s">
        <v>159</v>
      </c>
      <c r="BM187" s="225" t="s">
        <v>312</v>
      </c>
    </row>
    <row r="188" s="2" customFormat="1">
      <c r="A188" s="40"/>
      <c r="B188" s="41"/>
      <c r="C188" s="42"/>
      <c r="D188" s="227" t="s">
        <v>161</v>
      </c>
      <c r="E188" s="42"/>
      <c r="F188" s="228" t="s">
        <v>313</v>
      </c>
      <c r="G188" s="42"/>
      <c r="H188" s="42"/>
      <c r="I188" s="229"/>
      <c r="J188" s="42"/>
      <c r="K188" s="42"/>
      <c r="L188" s="46"/>
      <c r="M188" s="230"/>
      <c r="N188" s="231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161</v>
      </c>
      <c r="AU188" s="19" t="s">
        <v>81</v>
      </c>
    </row>
    <row r="189" s="13" customFormat="1">
      <c r="A189" s="13"/>
      <c r="B189" s="232"/>
      <c r="C189" s="233"/>
      <c r="D189" s="234" t="s">
        <v>163</v>
      </c>
      <c r="E189" s="235" t="s">
        <v>19</v>
      </c>
      <c r="F189" s="236" t="s">
        <v>189</v>
      </c>
      <c r="G189" s="233"/>
      <c r="H189" s="235" t="s">
        <v>19</v>
      </c>
      <c r="I189" s="237"/>
      <c r="J189" s="233"/>
      <c r="K189" s="233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163</v>
      </c>
      <c r="AU189" s="242" t="s">
        <v>81</v>
      </c>
      <c r="AV189" s="13" t="s">
        <v>79</v>
      </c>
      <c r="AW189" s="13" t="s">
        <v>33</v>
      </c>
      <c r="AX189" s="13" t="s">
        <v>72</v>
      </c>
      <c r="AY189" s="242" t="s">
        <v>152</v>
      </c>
    </row>
    <row r="190" s="14" customFormat="1">
      <c r="A190" s="14"/>
      <c r="B190" s="243"/>
      <c r="C190" s="244"/>
      <c r="D190" s="234" t="s">
        <v>163</v>
      </c>
      <c r="E190" s="245" t="s">
        <v>19</v>
      </c>
      <c r="F190" s="246" t="s">
        <v>276</v>
      </c>
      <c r="G190" s="244"/>
      <c r="H190" s="247">
        <v>21.399999999999999</v>
      </c>
      <c r="I190" s="248"/>
      <c r="J190" s="244"/>
      <c r="K190" s="244"/>
      <c r="L190" s="249"/>
      <c r="M190" s="250"/>
      <c r="N190" s="251"/>
      <c r="O190" s="251"/>
      <c r="P190" s="251"/>
      <c r="Q190" s="251"/>
      <c r="R190" s="251"/>
      <c r="S190" s="251"/>
      <c r="T190" s="25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3" t="s">
        <v>163</v>
      </c>
      <c r="AU190" s="253" t="s">
        <v>81</v>
      </c>
      <c r="AV190" s="14" t="s">
        <v>81</v>
      </c>
      <c r="AW190" s="14" t="s">
        <v>33</v>
      </c>
      <c r="AX190" s="14" t="s">
        <v>79</v>
      </c>
      <c r="AY190" s="253" t="s">
        <v>152</v>
      </c>
    </row>
    <row r="191" s="2" customFormat="1" ht="24.15" customHeight="1">
      <c r="A191" s="40"/>
      <c r="B191" s="41"/>
      <c r="C191" s="214" t="s">
        <v>314</v>
      </c>
      <c r="D191" s="214" t="s">
        <v>154</v>
      </c>
      <c r="E191" s="215" t="s">
        <v>315</v>
      </c>
      <c r="F191" s="216" t="s">
        <v>316</v>
      </c>
      <c r="G191" s="217" t="s">
        <v>157</v>
      </c>
      <c r="H191" s="218">
        <v>5.7999999999999998</v>
      </c>
      <c r="I191" s="219"/>
      <c r="J191" s="220">
        <f>ROUND(I191*H191,2)</f>
        <v>0</v>
      </c>
      <c r="K191" s="216" t="s">
        <v>158</v>
      </c>
      <c r="L191" s="46"/>
      <c r="M191" s="221" t="s">
        <v>19</v>
      </c>
      <c r="N191" s="222" t="s">
        <v>43</v>
      </c>
      <c r="O191" s="86"/>
      <c r="P191" s="223">
        <f>O191*H191</f>
        <v>0</v>
      </c>
      <c r="Q191" s="223">
        <v>0</v>
      </c>
      <c r="R191" s="223">
        <f>Q191*H191</f>
        <v>0</v>
      </c>
      <c r="S191" s="223">
        <v>0</v>
      </c>
      <c r="T191" s="224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25" t="s">
        <v>159</v>
      </c>
      <c r="AT191" s="225" t="s">
        <v>154</v>
      </c>
      <c r="AU191" s="225" t="s">
        <v>81</v>
      </c>
      <c r="AY191" s="19" t="s">
        <v>152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9" t="s">
        <v>79</v>
      </c>
      <c r="BK191" s="226">
        <f>ROUND(I191*H191,2)</f>
        <v>0</v>
      </c>
      <c r="BL191" s="19" t="s">
        <v>159</v>
      </c>
      <c r="BM191" s="225" t="s">
        <v>317</v>
      </c>
    </row>
    <row r="192" s="2" customFormat="1">
      <c r="A192" s="40"/>
      <c r="B192" s="41"/>
      <c r="C192" s="42"/>
      <c r="D192" s="227" t="s">
        <v>161</v>
      </c>
      <c r="E192" s="42"/>
      <c r="F192" s="228" t="s">
        <v>318</v>
      </c>
      <c r="G192" s="42"/>
      <c r="H192" s="42"/>
      <c r="I192" s="229"/>
      <c r="J192" s="42"/>
      <c r="K192" s="42"/>
      <c r="L192" s="46"/>
      <c r="M192" s="230"/>
      <c r="N192" s="231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161</v>
      </c>
      <c r="AU192" s="19" t="s">
        <v>81</v>
      </c>
    </row>
    <row r="193" s="13" customFormat="1">
      <c r="A193" s="13"/>
      <c r="B193" s="232"/>
      <c r="C193" s="233"/>
      <c r="D193" s="234" t="s">
        <v>163</v>
      </c>
      <c r="E193" s="235" t="s">
        <v>19</v>
      </c>
      <c r="F193" s="236" t="s">
        <v>319</v>
      </c>
      <c r="G193" s="233"/>
      <c r="H193" s="235" t="s">
        <v>19</v>
      </c>
      <c r="I193" s="237"/>
      <c r="J193" s="233"/>
      <c r="K193" s="233"/>
      <c r="L193" s="238"/>
      <c r="M193" s="239"/>
      <c r="N193" s="240"/>
      <c r="O193" s="240"/>
      <c r="P193" s="240"/>
      <c r="Q193" s="240"/>
      <c r="R193" s="240"/>
      <c r="S193" s="240"/>
      <c r="T193" s="24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2" t="s">
        <v>163</v>
      </c>
      <c r="AU193" s="242" t="s">
        <v>81</v>
      </c>
      <c r="AV193" s="13" t="s">
        <v>79</v>
      </c>
      <c r="AW193" s="13" t="s">
        <v>33</v>
      </c>
      <c r="AX193" s="13" t="s">
        <v>72</v>
      </c>
      <c r="AY193" s="242" t="s">
        <v>152</v>
      </c>
    </row>
    <row r="194" s="14" customFormat="1">
      <c r="A194" s="14"/>
      <c r="B194" s="243"/>
      <c r="C194" s="244"/>
      <c r="D194" s="234" t="s">
        <v>163</v>
      </c>
      <c r="E194" s="245" t="s">
        <v>19</v>
      </c>
      <c r="F194" s="246" t="s">
        <v>320</v>
      </c>
      <c r="G194" s="244"/>
      <c r="H194" s="247">
        <v>5.7999999999999998</v>
      </c>
      <c r="I194" s="248"/>
      <c r="J194" s="244"/>
      <c r="K194" s="244"/>
      <c r="L194" s="249"/>
      <c r="M194" s="250"/>
      <c r="N194" s="251"/>
      <c r="O194" s="251"/>
      <c r="P194" s="251"/>
      <c r="Q194" s="251"/>
      <c r="R194" s="251"/>
      <c r="S194" s="251"/>
      <c r="T194" s="25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3" t="s">
        <v>163</v>
      </c>
      <c r="AU194" s="253" t="s">
        <v>81</v>
      </c>
      <c r="AV194" s="14" t="s">
        <v>81</v>
      </c>
      <c r="AW194" s="14" t="s">
        <v>33</v>
      </c>
      <c r="AX194" s="14" t="s">
        <v>79</v>
      </c>
      <c r="AY194" s="253" t="s">
        <v>152</v>
      </c>
    </row>
    <row r="195" s="2" customFormat="1" ht="16.5" customHeight="1">
      <c r="A195" s="40"/>
      <c r="B195" s="41"/>
      <c r="C195" s="214" t="s">
        <v>321</v>
      </c>
      <c r="D195" s="214" t="s">
        <v>154</v>
      </c>
      <c r="E195" s="215" t="s">
        <v>322</v>
      </c>
      <c r="F195" s="216" t="s">
        <v>323</v>
      </c>
      <c r="G195" s="217" t="s">
        <v>157</v>
      </c>
      <c r="H195" s="218">
        <v>5.7999999999999998</v>
      </c>
      <c r="I195" s="219"/>
      <c r="J195" s="220">
        <f>ROUND(I195*H195,2)</f>
        <v>0</v>
      </c>
      <c r="K195" s="216" t="s">
        <v>158</v>
      </c>
      <c r="L195" s="46"/>
      <c r="M195" s="221" t="s">
        <v>19</v>
      </c>
      <c r="N195" s="222" t="s">
        <v>43</v>
      </c>
      <c r="O195" s="86"/>
      <c r="P195" s="223">
        <f>O195*H195</f>
        <v>0</v>
      </c>
      <c r="Q195" s="223">
        <v>0</v>
      </c>
      <c r="R195" s="223">
        <f>Q195*H195</f>
        <v>0</v>
      </c>
      <c r="S195" s="223">
        <v>0</v>
      </c>
      <c r="T195" s="224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5" t="s">
        <v>159</v>
      </c>
      <c r="AT195" s="225" t="s">
        <v>154</v>
      </c>
      <c r="AU195" s="225" t="s">
        <v>81</v>
      </c>
      <c r="AY195" s="19" t="s">
        <v>152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9" t="s">
        <v>79</v>
      </c>
      <c r="BK195" s="226">
        <f>ROUND(I195*H195,2)</f>
        <v>0</v>
      </c>
      <c r="BL195" s="19" t="s">
        <v>159</v>
      </c>
      <c r="BM195" s="225" t="s">
        <v>324</v>
      </c>
    </row>
    <row r="196" s="2" customFormat="1">
      <c r="A196" s="40"/>
      <c r="B196" s="41"/>
      <c r="C196" s="42"/>
      <c r="D196" s="227" t="s">
        <v>161</v>
      </c>
      <c r="E196" s="42"/>
      <c r="F196" s="228" t="s">
        <v>325</v>
      </c>
      <c r="G196" s="42"/>
      <c r="H196" s="42"/>
      <c r="I196" s="229"/>
      <c r="J196" s="42"/>
      <c r="K196" s="42"/>
      <c r="L196" s="46"/>
      <c r="M196" s="230"/>
      <c r="N196" s="231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161</v>
      </c>
      <c r="AU196" s="19" t="s">
        <v>81</v>
      </c>
    </row>
    <row r="197" s="13" customFormat="1">
      <c r="A197" s="13"/>
      <c r="B197" s="232"/>
      <c r="C197" s="233"/>
      <c r="D197" s="234" t="s">
        <v>163</v>
      </c>
      <c r="E197" s="235" t="s">
        <v>19</v>
      </c>
      <c r="F197" s="236" t="s">
        <v>319</v>
      </c>
      <c r="G197" s="233"/>
      <c r="H197" s="235" t="s">
        <v>19</v>
      </c>
      <c r="I197" s="237"/>
      <c r="J197" s="233"/>
      <c r="K197" s="233"/>
      <c r="L197" s="238"/>
      <c r="M197" s="239"/>
      <c r="N197" s="240"/>
      <c r="O197" s="240"/>
      <c r="P197" s="240"/>
      <c r="Q197" s="240"/>
      <c r="R197" s="240"/>
      <c r="S197" s="240"/>
      <c r="T197" s="24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2" t="s">
        <v>163</v>
      </c>
      <c r="AU197" s="242" t="s">
        <v>81</v>
      </c>
      <c r="AV197" s="13" t="s">
        <v>79</v>
      </c>
      <c r="AW197" s="13" t="s">
        <v>33</v>
      </c>
      <c r="AX197" s="13" t="s">
        <v>72</v>
      </c>
      <c r="AY197" s="242" t="s">
        <v>152</v>
      </c>
    </row>
    <row r="198" s="14" customFormat="1">
      <c r="A198" s="14"/>
      <c r="B198" s="243"/>
      <c r="C198" s="244"/>
      <c r="D198" s="234" t="s">
        <v>163</v>
      </c>
      <c r="E198" s="245" t="s">
        <v>19</v>
      </c>
      <c r="F198" s="246" t="s">
        <v>320</v>
      </c>
      <c r="G198" s="244"/>
      <c r="H198" s="247">
        <v>5.7999999999999998</v>
      </c>
      <c r="I198" s="248"/>
      <c r="J198" s="244"/>
      <c r="K198" s="244"/>
      <c r="L198" s="249"/>
      <c r="M198" s="250"/>
      <c r="N198" s="251"/>
      <c r="O198" s="251"/>
      <c r="P198" s="251"/>
      <c r="Q198" s="251"/>
      <c r="R198" s="251"/>
      <c r="S198" s="251"/>
      <c r="T198" s="25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3" t="s">
        <v>163</v>
      </c>
      <c r="AU198" s="253" t="s">
        <v>81</v>
      </c>
      <c r="AV198" s="14" t="s">
        <v>81</v>
      </c>
      <c r="AW198" s="14" t="s">
        <v>33</v>
      </c>
      <c r="AX198" s="14" t="s">
        <v>79</v>
      </c>
      <c r="AY198" s="253" t="s">
        <v>152</v>
      </c>
    </row>
    <row r="199" s="2" customFormat="1" ht="24.15" customHeight="1">
      <c r="A199" s="40"/>
      <c r="B199" s="41"/>
      <c r="C199" s="214" t="s">
        <v>326</v>
      </c>
      <c r="D199" s="214" t="s">
        <v>154</v>
      </c>
      <c r="E199" s="215" t="s">
        <v>327</v>
      </c>
      <c r="F199" s="216" t="s">
        <v>328</v>
      </c>
      <c r="G199" s="217" t="s">
        <v>157</v>
      </c>
      <c r="H199" s="218">
        <v>5.7999999999999998</v>
      </c>
      <c r="I199" s="219"/>
      <c r="J199" s="220">
        <f>ROUND(I199*H199,2)</f>
        <v>0</v>
      </c>
      <c r="K199" s="216" t="s">
        <v>158</v>
      </c>
      <c r="L199" s="46"/>
      <c r="M199" s="221" t="s">
        <v>19</v>
      </c>
      <c r="N199" s="222" t="s">
        <v>43</v>
      </c>
      <c r="O199" s="86"/>
      <c r="P199" s="223">
        <f>O199*H199</f>
        <v>0</v>
      </c>
      <c r="Q199" s="223">
        <v>0</v>
      </c>
      <c r="R199" s="223">
        <f>Q199*H199</f>
        <v>0</v>
      </c>
      <c r="S199" s="223">
        <v>0</v>
      </c>
      <c r="T199" s="224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25" t="s">
        <v>159</v>
      </c>
      <c r="AT199" s="225" t="s">
        <v>154</v>
      </c>
      <c r="AU199" s="225" t="s">
        <v>81</v>
      </c>
      <c r="AY199" s="19" t="s">
        <v>152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9" t="s">
        <v>79</v>
      </c>
      <c r="BK199" s="226">
        <f>ROUND(I199*H199,2)</f>
        <v>0</v>
      </c>
      <c r="BL199" s="19" t="s">
        <v>159</v>
      </c>
      <c r="BM199" s="225" t="s">
        <v>329</v>
      </c>
    </row>
    <row r="200" s="2" customFormat="1">
      <c r="A200" s="40"/>
      <c r="B200" s="41"/>
      <c r="C200" s="42"/>
      <c r="D200" s="227" t="s">
        <v>161</v>
      </c>
      <c r="E200" s="42"/>
      <c r="F200" s="228" t="s">
        <v>330</v>
      </c>
      <c r="G200" s="42"/>
      <c r="H200" s="42"/>
      <c r="I200" s="229"/>
      <c r="J200" s="42"/>
      <c r="K200" s="42"/>
      <c r="L200" s="46"/>
      <c r="M200" s="230"/>
      <c r="N200" s="231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161</v>
      </c>
      <c r="AU200" s="19" t="s">
        <v>81</v>
      </c>
    </row>
    <row r="201" s="13" customFormat="1">
      <c r="A201" s="13"/>
      <c r="B201" s="232"/>
      <c r="C201" s="233"/>
      <c r="D201" s="234" t="s">
        <v>163</v>
      </c>
      <c r="E201" s="235" t="s">
        <v>19</v>
      </c>
      <c r="F201" s="236" t="s">
        <v>319</v>
      </c>
      <c r="G201" s="233"/>
      <c r="H201" s="235" t="s">
        <v>19</v>
      </c>
      <c r="I201" s="237"/>
      <c r="J201" s="233"/>
      <c r="K201" s="233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163</v>
      </c>
      <c r="AU201" s="242" t="s">
        <v>81</v>
      </c>
      <c r="AV201" s="13" t="s">
        <v>79</v>
      </c>
      <c r="AW201" s="13" t="s">
        <v>33</v>
      </c>
      <c r="AX201" s="13" t="s">
        <v>72</v>
      </c>
      <c r="AY201" s="242" t="s">
        <v>152</v>
      </c>
    </row>
    <row r="202" s="14" customFormat="1">
      <c r="A202" s="14"/>
      <c r="B202" s="243"/>
      <c r="C202" s="244"/>
      <c r="D202" s="234" t="s">
        <v>163</v>
      </c>
      <c r="E202" s="245" t="s">
        <v>19</v>
      </c>
      <c r="F202" s="246" t="s">
        <v>320</v>
      </c>
      <c r="G202" s="244"/>
      <c r="H202" s="247">
        <v>5.7999999999999998</v>
      </c>
      <c r="I202" s="248"/>
      <c r="J202" s="244"/>
      <c r="K202" s="244"/>
      <c r="L202" s="249"/>
      <c r="M202" s="250"/>
      <c r="N202" s="251"/>
      <c r="O202" s="251"/>
      <c r="P202" s="251"/>
      <c r="Q202" s="251"/>
      <c r="R202" s="251"/>
      <c r="S202" s="251"/>
      <c r="T202" s="25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3" t="s">
        <v>163</v>
      </c>
      <c r="AU202" s="253" t="s">
        <v>81</v>
      </c>
      <c r="AV202" s="14" t="s">
        <v>81</v>
      </c>
      <c r="AW202" s="14" t="s">
        <v>33</v>
      </c>
      <c r="AX202" s="14" t="s">
        <v>79</v>
      </c>
      <c r="AY202" s="253" t="s">
        <v>152</v>
      </c>
    </row>
    <row r="203" s="2" customFormat="1" ht="37.8" customHeight="1">
      <c r="A203" s="40"/>
      <c r="B203" s="41"/>
      <c r="C203" s="214" t="s">
        <v>331</v>
      </c>
      <c r="D203" s="214" t="s">
        <v>154</v>
      </c>
      <c r="E203" s="215" t="s">
        <v>332</v>
      </c>
      <c r="F203" s="216" t="s">
        <v>333</v>
      </c>
      <c r="G203" s="217" t="s">
        <v>157</v>
      </c>
      <c r="H203" s="218">
        <v>21.399999999999999</v>
      </c>
      <c r="I203" s="219"/>
      <c r="J203" s="220">
        <f>ROUND(I203*H203,2)</f>
        <v>0</v>
      </c>
      <c r="K203" s="216" t="s">
        <v>158</v>
      </c>
      <c r="L203" s="46"/>
      <c r="M203" s="221" t="s">
        <v>19</v>
      </c>
      <c r="N203" s="222" t="s">
        <v>43</v>
      </c>
      <c r="O203" s="86"/>
      <c r="P203" s="223">
        <f>O203*H203</f>
        <v>0</v>
      </c>
      <c r="Q203" s="223">
        <v>0.089219999999999994</v>
      </c>
      <c r="R203" s="223">
        <f>Q203*H203</f>
        <v>1.9093079999999998</v>
      </c>
      <c r="S203" s="223">
        <v>0</v>
      </c>
      <c r="T203" s="224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5" t="s">
        <v>159</v>
      </c>
      <c r="AT203" s="225" t="s">
        <v>154</v>
      </c>
      <c r="AU203" s="225" t="s">
        <v>81</v>
      </c>
      <c r="AY203" s="19" t="s">
        <v>152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9" t="s">
        <v>79</v>
      </c>
      <c r="BK203" s="226">
        <f>ROUND(I203*H203,2)</f>
        <v>0</v>
      </c>
      <c r="BL203" s="19" t="s">
        <v>159</v>
      </c>
      <c r="BM203" s="225" t="s">
        <v>334</v>
      </c>
    </row>
    <row r="204" s="2" customFormat="1">
      <c r="A204" s="40"/>
      <c r="B204" s="41"/>
      <c r="C204" s="42"/>
      <c r="D204" s="227" t="s">
        <v>161</v>
      </c>
      <c r="E204" s="42"/>
      <c r="F204" s="228" t="s">
        <v>335</v>
      </c>
      <c r="G204" s="42"/>
      <c r="H204" s="42"/>
      <c r="I204" s="229"/>
      <c r="J204" s="42"/>
      <c r="K204" s="42"/>
      <c r="L204" s="46"/>
      <c r="M204" s="230"/>
      <c r="N204" s="231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161</v>
      </c>
      <c r="AU204" s="19" t="s">
        <v>81</v>
      </c>
    </row>
    <row r="205" s="13" customFormat="1">
      <c r="A205" s="13"/>
      <c r="B205" s="232"/>
      <c r="C205" s="233"/>
      <c r="D205" s="234" t="s">
        <v>163</v>
      </c>
      <c r="E205" s="235" t="s">
        <v>19</v>
      </c>
      <c r="F205" s="236" t="s">
        <v>189</v>
      </c>
      <c r="G205" s="233"/>
      <c r="H205" s="235" t="s">
        <v>19</v>
      </c>
      <c r="I205" s="237"/>
      <c r="J205" s="233"/>
      <c r="K205" s="233"/>
      <c r="L205" s="238"/>
      <c r="M205" s="239"/>
      <c r="N205" s="240"/>
      <c r="O205" s="240"/>
      <c r="P205" s="240"/>
      <c r="Q205" s="240"/>
      <c r="R205" s="240"/>
      <c r="S205" s="240"/>
      <c r="T205" s="24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2" t="s">
        <v>163</v>
      </c>
      <c r="AU205" s="242" t="s">
        <v>81</v>
      </c>
      <c r="AV205" s="13" t="s">
        <v>79</v>
      </c>
      <c r="AW205" s="13" t="s">
        <v>33</v>
      </c>
      <c r="AX205" s="13" t="s">
        <v>72</v>
      </c>
      <c r="AY205" s="242" t="s">
        <v>152</v>
      </c>
    </row>
    <row r="206" s="14" customFormat="1">
      <c r="A206" s="14"/>
      <c r="B206" s="243"/>
      <c r="C206" s="244"/>
      <c r="D206" s="234" t="s">
        <v>163</v>
      </c>
      <c r="E206" s="245" t="s">
        <v>19</v>
      </c>
      <c r="F206" s="246" t="s">
        <v>276</v>
      </c>
      <c r="G206" s="244"/>
      <c r="H206" s="247">
        <v>21.399999999999999</v>
      </c>
      <c r="I206" s="248"/>
      <c r="J206" s="244"/>
      <c r="K206" s="244"/>
      <c r="L206" s="249"/>
      <c r="M206" s="250"/>
      <c r="N206" s="251"/>
      <c r="O206" s="251"/>
      <c r="P206" s="251"/>
      <c r="Q206" s="251"/>
      <c r="R206" s="251"/>
      <c r="S206" s="251"/>
      <c r="T206" s="25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3" t="s">
        <v>163</v>
      </c>
      <c r="AU206" s="253" t="s">
        <v>81</v>
      </c>
      <c r="AV206" s="14" t="s">
        <v>81</v>
      </c>
      <c r="AW206" s="14" t="s">
        <v>33</v>
      </c>
      <c r="AX206" s="14" t="s">
        <v>79</v>
      </c>
      <c r="AY206" s="253" t="s">
        <v>152</v>
      </c>
    </row>
    <row r="207" s="2" customFormat="1" ht="16.5" customHeight="1">
      <c r="A207" s="40"/>
      <c r="B207" s="41"/>
      <c r="C207" s="265" t="s">
        <v>336</v>
      </c>
      <c r="D207" s="265" t="s">
        <v>228</v>
      </c>
      <c r="E207" s="266" t="s">
        <v>337</v>
      </c>
      <c r="F207" s="267" t="s">
        <v>338</v>
      </c>
      <c r="G207" s="268" t="s">
        <v>157</v>
      </c>
      <c r="H207" s="269">
        <v>22.042000000000002</v>
      </c>
      <c r="I207" s="270"/>
      <c r="J207" s="271">
        <f>ROUND(I207*H207,2)</f>
        <v>0</v>
      </c>
      <c r="K207" s="267" t="s">
        <v>158</v>
      </c>
      <c r="L207" s="272"/>
      <c r="M207" s="273" t="s">
        <v>19</v>
      </c>
      <c r="N207" s="274" t="s">
        <v>43</v>
      </c>
      <c r="O207" s="86"/>
      <c r="P207" s="223">
        <f>O207*H207</f>
        <v>0</v>
      </c>
      <c r="Q207" s="223">
        <v>0.13200000000000001</v>
      </c>
      <c r="R207" s="223">
        <f>Q207*H207</f>
        <v>2.9095440000000004</v>
      </c>
      <c r="S207" s="223">
        <v>0</v>
      </c>
      <c r="T207" s="224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25" t="s">
        <v>208</v>
      </c>
      <c r="AT207" s="225" t="s">
        <v>228</v>
      </c>
      <c r="AU207" s="225" t="s">
        <v>81</v>
      </c>
      <c r="AY207" s="19" t="s">
        <v>152</v>
      </c>
      <c r="BE207" s="226">
        <f>IF(N207="základní",J207,0)</f>
        <v>0</v>
      </c>
      <c r="BF207" s="226">
        <f>IF(N207="snížená",J207,0)</f>
        <v>0</v>
      </c>
      <c r="BG207" s="226">
        <f>IF(N207="zákl. přenesená",J207,0)</f>
        <v>0</v>
      </c>
      <c r="BH207" s="226">
        <f>IF(N207="sníž. přenesená",J207,0)</f>
        <v>0</v>
      </c>
      <c r="BI207" s="226">
        <f>IF(N207="nulová",J207,0)</f>
        <v>0</v>
      </c>
      <c r="BJ207" s="19" t="s">
        <v>79</v>
      </c>
      <c r="BK207" s="226">
        <f>ROUND(I207*H207,2)</f>
        <v>0</v>
      </c>
      <c r="BL207" s="19" t="s">
        <v>159</v>
      </c>
      <c r="BM207" s="225" t="s">
        <v>339</v>
      </c>
    </row>
    <row r="208" s="14" customFormat="1">
      <c r="A208" s="14"/>
      <c r="B208" s="243"/>
      <c r="C208" s="244"/>
      <c r="D208" s="234" t="s">
        <v>163</v>
      </c>
      <c r="E208" s="244"/>
      <c r="F208" s="246" t="s">
        <v>340</v>
      </c>
      <c r="G208" s="244"/>
      <c r="H208" s="247">
        <v>22.042000000000002</v>
      </c>
      <c r="I208" s="248"/>
      <c r="J208" s="244"/>
      <c r="K208" s="244"/>
      <c r="L208" s="249"/>
      <c r="M208" s="250"/>
      <c r="N208" s="251"/>
      <c r="O208" s="251"/>
      <c r="P208" s="251"/>
      <c r="Q208" s="251"/>
      <c r="R208" s="251"/>
      <c r="S208" s="251"/>
      <c r="T208" s="25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3" t="s">
        <v>163</v>
      </c>
      <c r="AU208" s="253" t="s">
        <v>81</v>
      </c>
      <c r="AV208" s="14" t="s">
        <v>81</v>
      </c>
      <c r="AW208" s="14" t="s">
        <v>4</v>
      </c>
      <c r="AX208" s="14" t="s">
        <v>79</v>
      </c>
      <c r="AY208" s="253" t="s">
        <v>152</v>
      </c>
    </row>
    <row r="209" s="12" customFormat="1" ht="22.8" customHeight="1">
      <c r="A209" s="12"/>
      <c r="B209" s="198"/>
      <c r="C209" s="199"/>
      <c r="D209" s="200" t="s">
        <v>71</v>
      </c>
      <c r="E209" s="212" t="s">
        <v>214</v>
      </c>
      <c r="F209" s="212" t="s">
        <v>341</v>
      </c>
      <c r="G209" s="199"/>
      <c r="H209" s="199"/>
      <c r="I209" s="202"/>
      <c r="J209" s="213">
        <f>BK209</f>
        <v>0</v>
      </c>
      <c r="K209" s="199"/>
      <c r="L209" s="204"/>
      <c r="M209" s="205"/>
      <c r="N209" s="206"/>
      <c r="O209" s="206"/>
      <c r="P209" s="207">
        <f>SUM(P210:P255)</f>
        <v>0</v>
      </c>
      <c r="Q209" s="206"/>
      <c r="R209" s="207">
        <f>SUM(R210:R255)</f>
        <v>6.1115505000000008</v>
      </c>
      <c r="S209" s="206"/>
      <c r="T209" s="208">
        <f>SUM(T210:T255)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09" t="s">
        <v>79</v>
      </c>
      <c r="AT209" s="210" t="s">
        <v>71</v>
      </c>
      <c r="AU209" s="210" t="s">
        <v>79</v>
      </c>
      <c r="AY209" s="209" t="s">
        <v>152</v>
      </c>
      <c r="BK209" s="211">
        <f>SUM(BK210:BK255)</f>
        <v>0</v>
      </c>
    </row>
    <row r="210" s="2" customFormat="1" ht="21.75" customHeight="1">
      <c r="A210" s="40"/>
      <c r="B210" s="41"/>
      <c r="C210" s="214" t="s">
        <v>342</v>
      </c>
      <c r="D210" s="214" t="s">
        <v>154</v>
      </c>
      <c r="E210" s="215" t="s">
        <v>343</v>
      </c>
      <c r="F210" s="216" t="s">
        <v>344</v>
      </c>
      <c r="G210" s="217" t="s">
        <v>179</v>
      </c>
      <c r="H210" s="218">
        <v>11.6</v>
      </c>
      <c r="I210" s="219"/>
      <c r="J210" s="220">
        <f>ROUND(I210*H210,2)</f>
        <v>0</v>
      </c>
      <c r="K210" s="216" t="s">
        <v>158</v>
      </c>
      <c r="L210" s="46"/>
      <c r="M210" s="221" t="s">
        <v>19</v>
      </c>
      <c r="N210" s="222" t="s">
        <v>43</v>
      </c>
      <c r="O210" s="86"/>
      <c r="P210" s="223">
        <f>O210*H210</f>
        <v>0</v>
      </c>
      <c r="Q210" s="223">
        <v>0.00033</v>
      </c>
      <c r="R210" s="223">
        <f>Q210*H210</f>
        <v>0.0038279999999999998</v>
      </c>
      <c r="S210" s="223">
        <v>0</v>
      </c>
      <c r="T210" s="224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25" t="s">
        <v>159</v>
      </c>
      <c r="AT210" s="225" t="s">
        <v>154</v>
      </c>
      <c r="AU210" s="225" t="s">
        <v>81</v>
      </c>
      <c r="AY210" s="19" t="s">
        <v>152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19" t="s">
        <v>79</v>
      </c>
      <c r="BK210" s="226">
        <f>ROUND(I210*H210,2)</f>
        <v>0</v>
      </c>
      <c r="BL210" s="19" t="s">
        <v>159</v>
      </c>
      <c r="BM210" s="225" t="s">
        <v>345</v>
      </c>
    </row>
    <row r="211" s="2" customFormat="1">
      <c r="A211" s="40"/>
      <c r="B211" s="41"/>
      <c r="C211" s="42"/>
      <c r="D211" s="227" t="s">
        <v>161</v>
      </c>
      <c r="E211" s="42"/>
      <c r="F211" s="228" t="s">
        <v>346</v>
      </c>
      <c r="G211" s="42"/>
      <c r="H211" s="42"/>
      <c r="I211" s="229"/>
      <c r="J211" s="42"/>
      <c r="K211" s="42"/>
      <c r="L211" s="46"/>
      <c r="M211" s="230"/>
      <c r="N211" s="231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161</v>
      </c>
      <c r="AU211" s="19" t="s">
        <v>81</v>
      </c>
    </row>
    <row r="212" s="2" customFormat="1" ht="24.15" customHeight="1">
      <c r="A212" s="40"/>
      <c r="B212" s="41"/>
      <c r="C212" s="214" t="s">
        <v>347</v>
      </c>
      <c r="D212" s="214" t="s">
        <v>154</v>
      </c>
      <c r="E212" s="215" t="s">
        <v>348</v>
      </c>
      <c r="F212" s="216" t="s">
        <v>349</v>
      </c>
      <c r="G212" s="217" t="s">
        <v>179</v>
      </c>
      <c r="H212" s="218">
        <v>11.6</v>
      </c>
      <c r="I212" s="219"/>
      <c r="J212" s="220">
        <f>ROUND(I212*H212,2)</f>
        <v>0</v>
      </c>
      <c r="K212" s="216" t="s">
        <v>158</v>
      </c>
      <c r="L212" s="46"/>
      <c r="M212" s="221" t="s">
        <v>19</v>
      </c>
      <c r="N212" s="222" t="s">
        <v>43</v>
      </c>
      <c r="O212" s="86"/>
      <c r="P212" s="223">
        <f>O212*H212</f>
        <v>0</v>
      </c>
      <c r="Q212" s="223">
        <v>0</v>
      </c>
      <c r="R212" s="223">
        <f>Q212*H212</f>
        <v>0</v>
      </c>
      <c r="S212" s="223">
        <v>0</v>
      </c>
      <c r="T212" s="224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25" t="s">
        <v>159</v>
      </c>
      <c r="AT212" s="225" t="s">
        <v>154</v>
      </c>
      <c r="AU212" s="225" t="s">
        <v>81</v>
      </c>
      <c r="AY212" s="19" t="s">
        <v>152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9" t="s">
        <v>79</v>
      </c>
      <c r="BK212" s="226">
        <f>ROUND(I212*H212,2)</f>
        <v>0</v>
      </c>
      <c r="BL212" s="19" t="s">
        <v>159</v>
      </c>
      <c r="BM212" s="225" t="s">
        <v>350</v>
      </c>
    </row>
    <row r="213" s="2" customFormat="1">
      <c r="A213" s="40"/>
      <c r="B213" s="41"/>
      <c r="C213" s="42"/>
      <c r="D213" s="227" t="s">
        <v>161</v>
      </c>
      <c r="E213" s="42"/>
      <c r="F213" s="228" t="s">
        <v>351</v>
      </c>
      <c r="G213" s="42"/>
      <c r="H213" s="42"/>
      <c r="I213" s="229"/>
      <c r="J213" s="42"/>
      <c r="K213" s="42"/>
      <c r="L213" s="46"/>
      <c r="M213" s="230"/>
      <c r="N213" s="231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161</v>
      </c>
      <c r="AU213" s="19" t="s">
        <v>81</v>
      </c>
    </row>
    <row r="214" s="2" customFormat="1" ht="24.15" customHeight="1">
      <c r="A214" s="40"/>
      <c r="B214" s="41"/>
      <c r="C214" s="214" t="s">
        <v>264</v>
      </c>
      <c r="D214" s="214" t="s">
        <v>154</v>
      </c>
      <c r="E214" s="215" t="s">
        <v>352</v>
      </c>
      <c r="F214" s="216" t="s">
        <v>353</v>
      </c>
      <c r="G214" s="217" t="s">
        <v>179</v>
      </c>
      <c r="H214" s="218">
        <v>12.5</v>
      </c>
      <c r="I214" s="219"/>
      <c r="J214" s="220">
        <f>ROUND(I214*H214,2)</f>
        <v>0</v>
      </c>
      <c r="K214" s="216" t="s">
        <v>158</v>
      </c>
      <c r="L214" s="46"/>
      <c r="M214" s="221" t="s">
        <v>19</v>
      </c>
      <c r="N214" s="222" t="s">
        <v>43</v>
      </c>
      <c r="O214" s="86"/>
      <c r="P214" s="223">
        <f>O214*H214</f>
        <v>0</v>
      </c>
      <c r="Q214" s="223">
        <v>0.16850000000000001</v>
      </c>
      <c r="R214" s="223">
        <f>Q214*H214</f>
        <v>2.1062500000000002</v>
      </c>
      <c r="S214" s="223">
        <v>0</v>
      </c>
      <c r="T214" s="224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25" t="s">
        <v>159</v>
      </c>
      <c r="AT214" s="225" t="s">
        <v>154</v>
      </c>
      <c r="AU214" s="225" t="s">
        <v>81</v>
      </c>
      <c r="AY214" s="19" t="s">
        <v>152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9" t="s">
        <v>79</v>
      </c>
      <c r="BK214" s="226">
        <f>ROUND(I214*H214,2)</f>
        <v>0</v>
      </c>
      <c r="BL214" s="19" t="s">
        <v>159</v>
      </c>
      <c r="BM214" s="225" t="s">
        <v>354</v>
      </c>
    </row>
    <row r="215" s="2" customFormat="1">
      <c r="A215" s="40"/>
      <c r="B215" s="41"/>
      <c r="C215" s="42"/>
      <c r="D215" s="227" t="s">
        <v>161</v>
      </c>
      <c r="E215" s="42"/>
      <c r="F215" s="228" t="s">
        <v>355</v>
      </c>
      <c r="G215" s="42"/>
      <c r="H215" s="42"/>
      <c r="I215" s="229"/>
      <c r="J215" s="42"/>
      <c r="K215" s="42"/>
      <c r="L215" s="46"/>
      <c r="M215" s="230"/>
      <c r="N215" s="231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161</v>
      </c>
      <c r="AU215" s="19" t="s">
        <v>81</v>
      </c>
    </row>
    <row r="216" s="13" customFormat="1">
      <c r="A216" s="13"/>
      <c r="B216" s="232"/>
      <c r="C216" s="233"/>
      <c r="D216" s="234" t="s">
        <v>163</v>
      </c>
      <c r="E216" s="235" t="s">
        <v>19</v>
      </c>
      <c r="F216" s="236" t="s">
        <v>356</v>
      </c>
      <c r="G216" s="233"/>
      <c r="H216" s="235" t="s">
        <v>19</v>
      </c>
      <c r="I216" s="237"/>
      <c r="J216" s="233"/>
      <c r="K216" s="233"/>
      <c r="L216" s="238"/>
      <c r="M216" s="239"/>
      <c r="N216" s="240"/>
      <c r="O216" s="240"/>
      <c r="P216" s="240"/>
      <c r="Q216" s="240"/>
      <c r="R216" s="240"/>
      <c r="S216" s="240"/>
      <c r="T216" s="24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2" t="s">
        <v>163</v>
      </c>
      <c r="AU216" s="242" t="s">
        <v>81</v>
      </c>
      <c r="AV216" s="13" t="s">
        <v>79</v>
      </c>
      <c r="AW216" s="13" t="s">
        <v>33</v>
      </c>
      <c r="AX216" s="13" t="s">
        <v>72</v>
      </c>
      <c r="AY216" s="242" t="s">
        <v>152</v>
      </c>
    </row>
    <row r="217" s="14" customFormat="1">
      <c r="A217" s="14"/>
      <c r="B217" s="243"/>
      <c r="C217" s="244"/>
      <c r="D217" s="234" t="s">
        <v>163</v>
      </c>
      <c r="E217" s="245" t="s">
        <v>19</v>
      </c>
      <c r="F217" s="246" t="s">
        <v>357</v>
      </c>
      <c r="G217" s="244"/>
      <c r="H217" s="247">
        <v>11.5</v>
      </c>
      <c r="I217" s="248"/>
      <c r="J217" s="244"/>
      <c r="K217" s="244"/>
      <c r="L217" s="249"/>
      <c r="M217" s="250"/>
      <c r="N217" s="251"/>
      <c r="O217" s="251"/>
      <c r="P217" s="251"/>
      <c r="Q217" s="251"/>
      <c r="R217" s="251"/>
      <c r="S217" s="251"/>
      <c r="T217" s="25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3" t="s">
        <v>163</v>
      </c>
      <c r="AU217" s="253" t="s">
        <v>81</v>
      </c>
      <c r="AV217" s="14" t="s">
        <v>81</v>
      </c>
      <c r="AW217" s="14" t="s">
        <v>33</v>
      </c>
      <c r="AX217" s="14" t="s">
        <v>72</v>
      </c>
      <c r="AY217" s="253" t="s">
        <v>152</v>
      </c>
    </row>
    <row r="218" s="13" customFormat="1">
      <c r="A218" s="13"/>
      <c r="B218" s="232"/>
      <c r="C218" s="233"/>
      <c r="D218" s="234" t="s">
        <v>163</v>
      </c>
      <c r="E218" s="235" t="s">
        <v>19</v>
      </c>
      <c r="F218" s="236" t="s">
        <v>358</v>
      </c>
      <c r="G218" s="233"/>
      <c r="H218" s="235" t="s">
        <v>19</v>
      </c>
      <c r="I218" s="237"/>
      <c r="J218" s="233"/>
      <c r="K218" s="233"/>
      <c r="L218" s="238"/>
      <c r="M218" s="239"/>
      <c r="N218" s="240"/>
      <c r="O218" s="240"/>
      <c r="P218" s="240"/>
      <c r="Q218" s="240"/>
      <c r="R218" s="240"/>
      <c r="S218" s="240"/>
      <c r="T218" s="24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2" t="s">
        <v>163</v>
      </c>
      <c r="AU218" s="242" t="s">
        <v>81</v>
      </c>
      <c r="AV218" s="13" t="s">
        <v>79</v>
      </c>
      <c r="AW218" s="13" t="s">
        <v>33</v>
      </c>
      <c r="AX218" s="13" t="s">
        <v>72</v>
      </c>
      <c r="AY218" s="242" t="s">
        <v>152</v>
      </c>
    </row>
    <row r="219" s="14" customFormat="1">
      <c r="A219" s="14"/>
      <c r="B219" s="243"/>
      <c r="C219" s="244"/>
      <c r="D219" s="234" t="s">
        <v>163</v>
      </c>
      <c r="E219" s="245" t="s">
        <v>19</v>
      </c>
      <c r="F219" s="246" t="s">
        <v>79</v>
      </c>
      <c r="G219" s="244"/>
      <c r="H219" s="247">
        <v>1</v>
      </c>
      <c r="I219" s="248"/>
      <c r="J219" s="244"/>
      <c r="K219" s="244"/>
      <c r="L219" s="249"/>
      <c r="M219" s="250"/>
      <c r="N219" s="251"/>
      <c r="O219" s="251"/>
      <c r="P219" s="251"/>
      <c r="Q219" s="251"/>
      <c r="R219" s="251"/>
      <c r="S219" s="251"/>
      <c r="T219" s="25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3" t="s">
        <v>163</v>
      </c>
      <c r="AU219" s="253" t="s">
        <v>81</v>
      </c>
      <c r="AV219" s="14" t="s">
        <v>81</v>
      </c>
      <c r="AW219" s="14" t="s">
        <v>33</v>
      </c>
      <c r="AX219" s="14" t="s">
        <v>72</v>
      </c>
      <c r="AY219" s="253" t="s">
        <v>152</v>
      </c>
    </row>
    <row r="220" s="15" customFormat="1">
      <c r="A220" s="15"/>
      <c r="B220" s="254"/>
      <c r="C220" s="255"/>
      <c r="D220" s="234" t="s">
        <v>163</v>
      </c>
      <c r="E220" s="256" t="s">
        <v>19</v>
      </c>
      <c r="F220" s="257" t="s">
        <v>194</v>
      </c>
      <c r="G220" s="255"/>
      <c r="H220" s="258">
        <v>12.5</v>
      </c>
      <c r="I220" s="259"/>
      <c r="J220" s="255"/>
      <c r="K220" s="255"/>
      <c r="L220" s="260"/>
      <c r="M220" s="261"/>
      <c r="N220" s="262"/>
      <c r="O220" s="262"/>
      <c r="P220" s="262"/>
      <c r="Q220" s="262"/>
      <c r="R220" s="262"/>
      <c r="S220" s="262"/>
      <c r="T220" s="263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64" t="s">
        <v>163</v>
      </c>
      <c r="AU220" s="264" t="s">
        <v>81</v>
      </c>
      <c r="AV220" s="15" t="s">
        <v>159</v>
      </c>
      <c r="AW220" s="15" t="s">
        <v>33</v>
      </c>
      <c r="AX220" s="15" t="s">
        <v>79</v>
      </c>
      <c r="AY220" s="264" t="s">
        <v>152</v>
      </c>
    </row>
    <row r="221" s="2" customFormat="1" ht="16.5" customHeight="1">
      <c r="A221" s="40"/>
      <c r="B221" s="41"/>
      <c r="C221" s="265" t="s">
        <v>359</v>
      </c>
      <c r="D221" s="265" t="s">
        <v>228</v>
      </c>
      <c r="E221" s="266" t="s">
        <v>360</v>
      </c>
      <c r="F221" s="267" t="s">
        <v>361</v>
      </c>
      <c r="G221" s="268" t="s">
        <v>179</v>
      </c>
      <c r="H221" s="269">
        <v>11.73</v>
      </c>
      <c r="I221" s="270"/>
      <c r="J221" s="271">
        <f>ROUND(I221*H221,2)</f>
        <v>0</v>
      </c>
      <c r="K221" s="267" t="s">
        <v>158</v>
      </c>
      <c r="L221" s="272"/>
      <c r="M221" s="273" t="s">
        <v>19</v>
      </c>
      <c r="N221" s="274" t="s">
        <v>43</v>
      </c>
      <c r="O221" s="86"/>
      <c r="P221" s="223">
        <f>O221*H221</f>
        <v>0</v>
      </c>
      <c r="Q221" s="223">
        <v>0.048300000000000003</v>
      </c>
      <c r="R221" s="223">
        <f>Q221*H221</f>
        <v>0.56655900000000003</v>
      </c>
      <c r="S221" s="223">
        <v>0</v>
      </c>
      <c r="T221" s="224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25" t="s">
        <v>208</v>
      </c>
      <c r="AT221" s="225" t="s">
        <v>228</v>
      </c>
      <c r="AU221" s="225" t="s">
        <v>81</v>
      </c>
      <c r="AY221" s="19" t="s">
        <v>152</v>
      </c>
      <c r="BE221" s="226">
        <f>IF(N221="základní",J221,0)</f>
        <v>0</v>
      </c>
      <c r="BF221" s="226">
        <f>IF(N221="snížená",J221,0)</f>
        <v>0</v>
      </c>
      <c r="BG221" s="226">
        <f>IF(N221="zákl. přenesená",J221,0)</f>
        <v>0</v>
      </c>
      <c r="BH221" s="226">
        <f>IF(N221="sníž. přenesená",J221,0)</f>
        <v>0</v>
      </c>
      <c r="BI221" s="226">
        <f>IF(N221="nulová",J221,0)</f>
        <v>0</v>
      </c>
      <c r="BJ221" s="19" t="s">
        <v>79</v>
      </c>
      <c r="BK221" s="226">
        <f>ROUND(I221*H221,2)</f>
        <v>0</v>
      </c>
      <c r="BL221" s="19" t="s">
        <v>159</v>
      </c>
      <c r="BM221" s="225" t="s">
        <v>362</v>
      </c>
    </row>
    <row r="222" s="14" customFormat="1">
      <c r="A222" s="14"/>
      <c r="B222" s="243"/>
      <c r="C222" s="244"/>
      <c r="D222" s="234" t="s">
        <v>163</v>
      </c>
      <c r="E222" s="244"/>
      <c r="F222" s="246" t="s">
        <v>363</v>
      </c>
      <c r="G222" s="244"/>
      <c r="H222" s="247">
        <v>11.73</v>
      </c>
      <c r="I222" s="248"/>
      <c r="J222" s="244"/>
      <c r="K222" s="244"/>
      <c r="L222" s="249"/>
      <c r="M222" s="250"/>
      <c r="N222" s="251"/>
      <c r="O222" s="251"/>
      <c r="P222" s="251"/>
      <c r="Q222" s="251"/>
      <c r="R222" s="251"/>
      <c r="S222" s="251"/>
      <c r="T222" s="252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3" t="s">
        <v>163</v>
      </c>
      <c r="AU222" s="253" t="s">
        <v>81</v>
      </c>
      <c r="AV222" s="14" t="s">
        <v>81</v>
      </c>
      <c r="AW222" s="14" t="s">
        <v>4</v>
      </c>
      <c r="AX222" s="14" t="s">
        <v>79</v>
      </c>
      <c r="AY222" s="253" t="s">
        <v>152</v>
      </c>
    </row>
    <row r="223" s="2" customFormat="1" ht="16.5" customHeight="1">
      <c r="A223" s="40"/>
      <c r="B223" s="41"/>
      <c r="C223" s="265" t="s">
        <v>364</v>
      </c>
      <c r="D223" s="265" t="s">
        <v>228</v>
      </c>
      <c r="E223" s="266" t="s">
        <v>365</v>
      </c>
      <c r="F223" s="267" t="s">
        <v>366</v>
      </c>
      <c r="G223" s="268" t="s">
        <v>179</v>
      </c>
      <c r="H223" s="269">
        <v>1.05</v>
      </c>
      <c r="I223" s="270"/>
      <c r="J223" s="271">
        <f>ROUND(I223*H223,2)</f>
        <v>0</v>
      </c>
      <c r="K223" s="267" t="s">
        <v>158</v>
      </c>
      <c r="L223" s="272"/>
      <c r="M223" s="273" t="s">
        <v>19</v>
      </c>
      <c r="N223" s="274" t="s">
        <v>43</v>
      </c>
      <c r="O223" s="86"/>
      <c r="P223" s="223">
        <f>O223*H223</f>
        <v>0</v>
      </c>
      <c r="Q223" s="223">
        <v>0.065670000000000006</v>
      </c>
      <c r="R223" s="223">
        <f>Q223*H223</f>
        <v>0.068953500000000015</v>
      </c>
      <c r="S223" s="223">
        <v>0</v>
      </c>
      <c r="T223" s="224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25" t="s">
        <v>208</v>
      </c>
      <c r="AT223" s="225" t="s">
        <v>228</v>
      </c>
      <c r="AU223" s="225" t="s">
        <v>81</v>
      </c>
      <c r="AY223" s="19" t="s">
        <v>152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9" t="s">
        <v>79</v>
      </c>
      <c r="BK223" s="226">
        <f>ROUND(I223*H223,2)</f>
        <v>0</v>
      </c>
      <c r="BL223" s="19" t="s">
        <v>159</v>
      </c>
      <c r="BM223" s="225" t="s">
        <v>367</v>
      </c>
    </row>
    <row r="224" s="14" customFormat="1">
      <c r="A224" s="14"/>
      <c r="B224" s="243"/>
      <c r="C224" s="244"/>
      <c r="D224" s="234" t="s">
        <v>163</v>
      </c>
      <c r="E224" s="244"/>
      <c r="F224" s="246" t="s">
        <v>368</v>
      </c>
      <c r="G224" s="244"/>
      <c r="H224" s="247">
        <v>1.05</v>
      </c>
      <c r="I224" s="248"/>
      <c r="J224" s="244"/>
      <c r="K224" s="244"/>
      <c r="L224" s="249"/>
      <c r="M224" s="250"/>
      <c r="N224" s="251"/>
      <c r="O224" s="251"/>
      <c r="P224" s="251"/>
      <c r="Q224" s="251"/>
      <c r="R224" s="251"/>
      <c r="S224" s="251"/>
      <c r="T224" s="252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3" t="s">
        <v>163</v>
      </c>
      <c r="AU224" s="253" t="s">
        <v>81</v>
      </c>
      <c r="AV224" s="14" t="s">
        <v>81</v>
      </c>
      <c r="AW224" s="14" t="s">
        <v>4</v>
      </c>
      <c r="AX224" s="14" t="s">
        <v>79</v>
      </c>
      <c r="AY224" s="253" t="s">
        <v>152</v>
      </c>
    </row>
    <row r="225" s="2" customFormat="1" ht="24.15" customHeight="1">
      <c r="A225" s="40"/>
      <c r="B225" s="41"/>
      <c r="C225" s="214" t="s">
        <v>369</v>
      </c>
      <c r="D225" s="214" t="s">
        <v>154</v>
      </c>
      <c r="E225" s="215" t="s">
        <v>370</v>
      </c>
      <c r="F225" s="216" t="s">
        <v>371</v>
      </c>
      <c r="G225" s="217" t="s">
        <v>179</v>
      </c>
      <c r="H225" s="218">
        <v>18</v>
      </c>
      <c r="I225" s="219"/>
      <c r="J225" s="220">
        <f>ROUND(I225*H225,2)</f>
        <v>0</v>
      </c>
      <c r="K225" s="216" t="s">
        <v>158</v>
      </c>
      <c r="L225" s="46"/>
      <c r="M225" s="221" t="s">
        <v>19</v>
      </c>
      <c r="N225" s="222" t="s">
        <v>43</v>
      </c>
      <c r="O225" s="86"/>
      <c r="P225" s="223">
        <f>O225*H225</f>
        <v>0</v>
      </c>
      <c r="Q225" s="223">
        <v>0.14041999999999999</v>
      </c>
      <c r="R225" s="223">
        <f>Q225*H225</f>
        <v>2.5275599999999998</v>
      </c>
      <c r="S225" s="223">
        <v>0</v>
      </c>
      <c r="T225" s="224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25" t="s">
        <v>159</v>
      </c>
      <c r="AT225" s="225" t="s">
        <v>154</v>
      </c>
      <c r="AU225" s="225" t="s">
        <v>81</v>
      </c>
      <c r="AY225" s="19" t="s">
        <v>152</v>
      </c>
      <c r="BE225" s="226">
        <f>IF(N225="základní",J225,0)</f>
        <v>0</v>
      </c>
      <c r="BF225" s="226">
        <f>IF(N225="snížená",J225,0)</f>
        <v>0</v>
      </c>
      <c r="BG225" s="226">
        <f>IF(N225="zákl. přenesená",J225,0)</f>
        <v>0</v>
      </c>
      <c r="BH225" s="226">
        <f>IF(N225="sníž. přenesená",J225,0)</f>
        <v>0</v>
      </c>
      <c r="BI225" s="226">
        <f>IF(N225="nulová",J225,0)</f>
        <v>0</v>
      </c>
      <c r="BJ225" s="19" t="s">
        <v>79</v>
      </c>
      <c r="BK225" s="226">
        <f>ROUND(I225*H225,2)</f>
        <v>0</v>
      </c>
      <c r="BL225" s="19" t="s">
        <v>159</v>
      </c>
      <c r="BM225" s="225" t="s">
        <v>372</v>
      </c>
    </row>
    <row r="226" s="2" customFormat="1">
      <c r="A226" s="40"/>
      <c r="B226" s="41"/>
      <c r="C226" s="42"/>
      <c r="D226" s="227" t="s">
        <v>161</v>
      </c>
      <c r="E226" s="42"/>
      <c r="F226" s="228" t="s">
        <v>373</v>
      </c>
      <c r="G226" s="42"/>
      <c r="H226" s="42"/>
      <c r="I226" s="229"/>
      <c r="J226" s="42"/>
      <c r="K226" s="42"/>
      <c r="L226" s="46"/>
      <c r="M226" s="230"/>
      <c r="N226" s="231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161</v>
      </c>
      <c r="AU226" s="19" t="s">
        <v>81</v>
      </c>
    </row>
    <row r="227" s="13" customFormat="1">
      <c r="A227" s="13"/>
      <c r="B227" s="232"/>
      <c r="C227" s="233"/>
      <c r="D227" s="234" t="s">
        <v>163</v>
      </c>
      <c r="E227" s="235" t="s">
        <v>19</v>
      </c>
      <c r="F227" s="236" t="s">
        <v>374</v>
      </c>
      <c r="G227" s="233"/>
      <c r="H227" s="235" t="s">
        <v>19</v>
      </c>
      <c r="I227" s="237"/>
      <c r="J227" s="233"/>
      <c r="K227" s="233"/>
      <c r="L227" s="238"/>
      <c r="M227" s="239"/>
      <c r="N227" s="240"/>
      <c r="O227" s="240"/>
      <c r="P227" s="240"/>
      <c r="Q227" s="240"/>
      <c r="R227" s="240"/>
      <c r="S227" s="240"/>
      <c r="T227" s="24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2" t="s">
        <v>163</v>
      </c>
      <c r="AU227" s="242" t="s">
        <v>81</v>
      </c>
      <c r="AV227" s="13" t="s">
        <v>79</v>
      </c>
      <c r="AW227" s="13" t="s">
        <v>33</v>
      </c>
      <c r="AX227" s="13" t="s">
        <v>72</v>
      </c>
      <c r="AY227" s="242" t="s">
        <v>152</v>
      </c>
    </row>
    <row r="228" s="14" customFormat="1">
      <c r="A228" s="14"/>
      <c r="B228" s="243"/>
      <c r="C228" s="244"/>
      <c r="D228" s="234" t="s">
        <v>163</v>
      </c>
      <c r="E228" s="245" t="s">
        <v>19</v>
      </c>
      <c r="F228" s="246" t="s">
        <v>375</v>
      </c>
      <c r="G228" s="244"/>
      <c r="H228" s="247">
        <v>18</v>
      </c>
      <c r="I228" s="248"/>
      <c r="J228" s="244"/>
      <c r="K228" s="244"/>
      <c r="L228" s="249"/>
      <c r="M228" s="250"/>
      <c r="N228" s="251"/>
      <c r="O228" s="251"/>
      <c r="P228" s="251"/>
      <c r="Q228" s="251"/>
      <c r="R228" s="251"/>
      <c r="S228" s="251"/>
      <c r="T228" s="25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3" t="s">
        <v>163</v>
      </c>
      <c r="AU228" s="253" t="s">
        <v>81</v>
      </c>
      <c r="AV228" s="14" t="s">
        <v>81</v>
      </c>
      <c r="AW228" s="14" t="s">
        <v>33</v>
      </c>
      <c r="AX228" s="14" t="s">
        <v>79</v>
      </c>
      <c r="AY228" s="253" t="s">
        <v>152</v>
      </c>
    </row>
    <row r="229" s="2" customFormat="1" ht="16.5" customHeight="1">
      <c r="A229" s="40"/>
      <c r="B229" s="41"/>
      <c r="C229" s="265" t="s">
        <v>376</v>
      </c>
      <c r="D229" s="265" t="s">
        <v>228</v>
      </c>
      <c r="E229" s="266" t="s">
        <v>377</v>
      </c>
      <c r="F229" s="267" t="s">
        <v>378</v>
      </c>
      <c r="G229" s="268" t="s">
        <v>179</v>
      </c>
      <c r="H229" s="269">
        <v>18.359999999999999</v>
      </c>
      <c r="I229" s="270"/>
      <c r="J229" s="271">
        <f>ROUND(I229*H229,2)</f>
        <v>0</v>
      </c>
      <c r="K229" s="267" t="s">
        <v>158</v>
      </c>
      <c r="L229" s="272"/>
      <c r="M229" s="273" t="s">
        <v>19</v>
      </c>
      <c r="N229" s="274" t="s">
        <v>43</v>
      </c>
      <c r="O229" s="86"/>
      <c r="P229" s="223">
        <f>O229*H229</f>
        <v>0</v>
      </c>
      <c r="Q229" s="223">
        <v>0.044999999999999998</v>
      </c>
      <c r="R229" s="223">
        <f>Q229*H229</f>
        <v>0.82619999999999993</v>
      </c>
      <c r="S229" s="223">
        <v>0</v>
      </c>
      <c r="T229" s="224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25" t="s">
        <v>208</v>
      </c>
      <c r="AT229" s="225" t="s">
        <v>228</v>
      </c>
      <c r="AU229" s="225" t="s">
        <v>81</v>
      </c>
      <c r="AY229" s="19" t="s">
        <v>152</v>
      </c>
      <c r="BE229" s="226">
        <f>IF(N229="základní",J229,0)</f>
        <v>0</v>
      </c>
      <c r="BF229" s="226">
        <f>IF(N229="snížená",J229,0)</f>
        <v>0</v>
      </c>
      <c r="BG229" s="226">
        <f>IF(N229="zákl. přenesená",J229,0)</f>
        <v>0</v>
      </c>
      <c r="BH229" s="226">
        <f>IF(N229="sníž. přenesená",J229,0)</f>
        <v>0</v>
      </c>
      <c r="BI229" s="226">
        <f>IF(N229="nulová",J229,0)</f>
        <v>0</v>
      </c>
      <c r="BJ229" s="19" t="s">
        <v>79</v>
      </c>
      <c r="BK229" s="226">
        <f>ROUND(I229*H229,2)</f>
        <v>0</v>
      </c>
      <c r="BL229" s="19" t="s">
        <v>159</v>
      </c>
      <c r="BM229" s="225" t="s">
        <v>379</v>
      </c>
    </row>
    <row r="230" s="14" customFormat="1">
      <c r="A230" s="14"/>
      <c r="B230" s="243"/>
      <c r="C230" s="244"/>
      <c r="D230" s="234" t="s">
        <v>163</v>
      </c>
      <c r="E230" s="244"/>
      <c r="F230" s="246" t="s">
        <v>380</v>
      </c>
      <c r="G230" s="244"/>
      <c r="H230" s="247">
        <v>18.359999999999999</v>
      </c>
      <c r="I230" s="248"/>
      <c r="J230" s="244"/>
      <c r="K230" s="244"/>
      <c r="L230" s="249"/>
      <c r="M230" s="250"/>
      <c r="N230" s="251"/>
      <c r="O230" s="251"/>
      <c r="P230" s="251"/>
      <c r="Q230" s="251"/>
      <c r="R230" s="251"/>
      <c r="S230" s="251"/>
      <c r="T230" s="25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3" t="s">
        <v>163</v>
      </c>
      <c r="AU230" s="253" t="s">
        <v>81</v>
      </c>
      <c r="AV230" s="14" t="s">
        <v>81</v>
      </c>
      <c r="AW230" s="14" t="s">
        <v>4</v>
      </c>
      <c r="AX230" s="14" t="s">
        <v>79</v>
      </c>
      <c r="AY230" s="253" t="s">
        <v>152</v>
      </c>
    </row>
    <row r="231" s="2" customFormat="1" ht="24.15" customHeight="1">
      <c r="A231" s="40"/>
      <c r="B231" s="41"/>
      <c r="C231" s="214" t="s">
        <v>381</v>
      </c>
      <c r="D231" s="214" t="s">
        <v>154</v>
      </c>
      <c r="E231" s="215" t="s">
        <v>382</v>
      </c>
      <c r="F231" s="216" t="s">
        <v>383</v>
      </c>
      <c r="G231" s="217" t="s">
        <v>179</v>
      </c>
      <c r="H231" s="218">
        <v>12.6</v>
      </c>
      <c r="I231" s="219"/>
      <c r="J231" s="220">
        <f>ROUND(I231*H231,2)</f>
        <v>0</v>
      </c>
      <c r="K231" s="216" t="s">
        <v>158</v>
      </c>
      <c r="L231" s="46"/>
      <c r="M231" s="221" t="s">
        <v>19</v>
      </c>
      <c r="N231" s="222" t="s">
        <v>43</v>
      </c>
      <c r="O231" s="86"/>
      <c r="P231" s="223">
        <f>O231*H231</f>
        <v>0</v>
      </c>
      <c r="Q231" s="223">
        <v>0.00017000000000000001</v>
      </c>
      <c r="R231" s="223">
        <f>Q231*H231</f>
        <v>0.0021420000000000002</v>
      </c>
      <c r="S231" s="223">
        <v>0</v>
      </c>
      <c r="T231" s="224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25" t="s">
        <v>159</v>
      </c>
      <c r="AT231" s="225" t="s">
        <v>154</v>
      </c>
      <c r="AU231" s="225" t="s">
        <v>81</v>
      </c>
      <c r="AY231" s="19" t="s">
        <v>152</v>
      </c>
      <c r="BE231" s="226">
        <f>IF(N231="základní",J231,0)</f>
        <v>0</v>
      </c>
      <c r="BF231" s="226">
        <f>IF(N231="snížená",J231,0)</f>
        <v>0</v>
      </c>
      <c r="BG231" s="226">
        <f>IF(N231="zákl. přenesená",J231,0)</f>
        <v>0</v>
      </c>
      <c r="BH231" s="226">
        <f>IF(N231="sníž. přenesená",J231,0)</f>
        <v>0</v>
      </c>
      <c r="BI231" s="226">
        <f>IF(N231="nulová",J231,0)</f>
        <v>0</v>
      </c>
      <c r="BJ231" s="19" t="s">
        <v>79</v>
      </c>
      <c r="BK231" s="226">
        <f>ROUND(I231*H231,2)</f>
        <v>0</v>
      </c>
      <c r="BL231" s="19" t="s">
        <v>159</v>
      </c>
      <c r="BM231" s="225" t="s">
        <v>384</v>
      </c>
    </row>
    <row r="232" s="2" customFormat="1">
      <c r="A232" s="40"/>
      <c r="B232" s="41"/>
      <c r="C232" s="42"/>
      <c r="D232" s="227" t="s">
        <v>161</v>
      </c>
      <c r="E232" s="42"/>
      <c r="F232" s="228" t="s">
        <v>385</v>
      </c>
      <c r="G232" s="42"/>
      <c r="H232" s="42"/>
      <c r="I232" s="229"/>
      <c r="J232" s="42"/>
      <c r="K232" s="42"/>
      <c r="L232" s="46"/>
      <c r="M232" s="230"/>
      <c r="N232" s="231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161</v>
      </c>
      <c r="AU232" s="19" t="s">
        <v>81</v>
      </c>
    </row>
    <row r="233" s="2" customFormat="1" ht="16.5" customHeight="1">
      <c r="A233" s="40"/>
      <c r="B233" s="41"/>
      <c r="C233" s="214" t="s">
        <v>386</v>
      </c>
      <c r="D233" s="214" t="s">
        <v>154</v>
      </c>
      <c r="E233" s="215" t="s">
        <v>387</v>
      </c>
      <c r="F233" s="216" t="s">
        <v>388</v>
      </c>
      <c r="G233" s="217" t="s">
        <v>157</v>
      </c>
      <c r="H233" s="218">
        <v>21.399999999999999</v>
      </c>
      <c r="I233" s="219"/>
      <c r="J233" s="220">
        <f>ROUND(I233*H233,2)</f>
        <v>0</v>
      </c>
      <c r="K233" s="216" t="s">
        <v>158</v>
      </c>
      <c r="L233" s="46"/>
      <c r="M233" s="221" t="s">
        <v>19</v>
      </c>
      <c r="N233" s="222" t="s">
        <v>43</v>
      </c>
      <c r="O233" s="86"/>
      <c r="P233" s="223">
        <f>O233*H233</f>
        <v>0</v>
      </c>
      <c r="Q233" s="223">
        <v>0.00046999999999999999</v>
      </c>
      <c r="R233" s="223">
        <f>Q233*H233</f>
        <v>0.010057999999999999</v>
      </c>
      <c r="S233" s="223">
        <v>0</v>
      </c>
      <c r="T233" s="224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25" t="s">
        <v>159</v>
      </c>
      <c r="AT233" s="225" t="s">
        <v>154</v>
      </c>
      <c r="AU233" s="225" t="s">
        <v>81</v>
      </c>
      <c r="AY233" s="19" t="s">
        <v>152</v>
      </c>
      <c r="BE233" s="226">
        <f>IF(N233="základní",J233,0)</f>
        <v>0</v>
      </c>
      <c r="BF233" s="226">
        <f>IF(N233="snížená",J233,0)</f>
        <v>0</v>
      </c>
      <c r="BG233" s="226">
        <f>IF(N233="zákl. přenesená",J233,0)</f>
        <v>0</v>
      </c>
      <c r="BH233" s="226">
        <f>IF(N233="sníž. přenesená",J233,0)</f>
        <v>0</v>
      </c>
      <c r="BI233" s="226">
        <f>IF(N233="nulová",J233,0)</f>
        <v>0</v>
      </c>
      <c r="BJ233" s="19" t="s">
        <v>79</v>
      </c>
      <c r="BK233" s="226">
        <f>ROUND(I233*H233,2)</f>
        <v>0</v>
      </c>
      <c r="BL233" s="19" t="s">
        <v>159</v>
      </c>
      <c r="BM233" s="225" t="s">
        <v>389</v>
      </c>
    </row>
    <row r="234" s="2" customFormat="1">
      <c r="A234" s="40"/>
      <c r="B234" s="41"/>
      <c r="C234" s="42"/>
      <c r="D234" s="227" t="s">
        <v>161</v>
      </c>
      <c r="E234" s="42"/>
      <c r="F234" s="228" t="s">
        <v>390</v>
      </c>
      <c r="G234" s="42"/>
      <c r="H234" s="42"/>
      <c r="I234" s="229"/>
      <c r="J234" s="42"/>
      <c r="K234" s="42"/>
      <c r="L234" s="46"/>
      <c r="M234" s="230"/>
      <c r="N234" s="231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161</v>
      </c>
      <c r="AU234" s="19" t="s">
        <v>81</v>
      </c>
    </row>
    <row r="235" s="13" customFormat="1">
      <c r="A235" s="13"/>
      <c r="B235" s="232"/>
      <c r="C235" s="233"/>
      <c r="D235" s="234" t="s">
        <v>163</v>
      </c>
      <c r="E235" s="235" t="s">
        <v>19</v>
      </c>
      <c r="F235" s="236" t="s">
        <v>189</v>
      </c>
      <c r="G235" s="233"/>
      <c r="H235" s="235" t="s">
        <v>19</v>
      </c>
      <c r="I235" s="237"/>
      <c r="J235" s="233"/>
      <c r="K235" s="233"/>
      <c r="L235" s="238"/>
      <c r="M235" s="239"/>
      <c r="N235" s="240"/>
      <c r="O235" s="240"/>
      <c r="P235" s="240"/>
      <c r="Q235" s="240"/>
      <c r="R235" s="240"/>
      <c r="S235" s="240"/>
      <c r="T235" s="24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2" t="s">
        <v>163</v>
      </c>
      <c r="AU235" s="242" t="s">
        <v>81</v>
      </c>
      <c r="AV235" s="13" t="s">
        <v>79</v>
      </c>
      <c r="AW235" s="13" t="s">
        <v>33</v>
      </c>
      <c r="AX235" s="13" t="s">
        <v>72</v>
      </c>
      <c r="AY235" s="242" t="s">
        <v>152</v>
      </c>
    </row>
    <row r="236" s="14" customFormat="1">
      <c r="A236" s="14"/>
      <c r="B236" s="243"/>
      <c r="C236" s="244"/>
      <c r="D236" s="234" t="s">
        <v>163</v>
      </c>
      <c r="E236" s="245" t="s">
        <v>19</v>
      </c>
      <c r="F236" s="246" t="s">
        <v>276</v>
      </c>
      <c r="G236" s="244"/>
      <c r="H236" s="247">
        <v>21.399999999999999</v>
      </c>
      <c r="I236" s="248"/>
      <c r="J236" s="244"/>
      <c r="K236" s="244"/>
      <c r="L236" s="249"/>
      <c r="M236" s="250"/>
      <c r="N236" s="251"/>
      <c r="O236" s="251"/>
      <c r="P236" s="251"/>
      <c r="Q236" s="251"/>
      <c r="R236" s="251"/>
      <c r="S236" s="251"/>
      <c r="T236" s="25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3" t="s">
        <v>163</v>
      </c>
      <c r="AU236" s="253" t="s">
        <v>81</v>
      </c>
      <c r="AV236" s="14" t="s">
        <v>81</v>
      </c>
      <c r="AW236" s="14" t="s">
        <v>33</v>
      </c>
      <c r="AX236" s="14" t="s">
        <v>72</v>
      </c>
      <c r="AY236" s="253" t="s">
        <v>152</v>
      </c>
    </row>
    <row r="237" s="15" customFormat="1">
      <c r="A237" s="15"/>
      <c r="B237" s="254"/>
      <c r="C237" s="255"/>
      <c r="D237" s="234" t="s">
        <v>163</v>
      </c>
      <c r="E237" s="256" t="s">
        <v>19</v>
      </c>
      <c r="F237" s="257" t="s">
        <v>194</v>
      </c>
      <c r="G237" s="255"/>
      <c r="H237" s="258">
        <v>21.399999999999999</v>
      </c>
      <c r="I237" s="259"/>
      <c r="J237" s="255"/>
      <c r="K237" s="255"/>
      <c r="L237" s="260"/>
      <c r="M237" s="261"/>
      <c r="N237" s="262"/>
      <c r="O237" s="262"/>
      <c r="P237" s="262"/>
      <c r="Q237" s="262"/>
      <c r="R237" s="262"/>
      <c r="S237" s="262"/>
      <c r="T237" s="263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64" t="s">
        <v>163</v>
      </c>
      <c r="AU237" s="264" t="s">
        <v>81</v>
      </c>
      <c r="AV237" s="15" t="s">
        <v>159</v>
      </c>
      <c r="AW237" s="15" t="s">
        <v>33</v>
      </c>
      <c r="AX237" s="15" t="s">
        <v>79</v>
      </c>
      <c r="AY237" s="264" t="s">
        <v>152</v>
      </c>
    </row>
    <row r="238" s="2" customFormat="1" ht="16.5" customHeight="1">
      <c r="A238" s="40"/>
      <c r="B238" s="41"/>
      <c r="C238" s="214" t="s">
        <v>391</v>
      </c>
      <c r="D238" s="214" t="s">
        <v>154</v>
      </c>
      <c r="E238" s="215" t="s">
        <v>392</v>
      </c>
      <c r="F238" s="216" t="s">
        <v>393</v>
      </c>
      <c r="G238" s="217" t="s">
        <v>179</v>
      </c>
      <c r="H238" s="218">
        <v>12.6</v>
      </c>
      <c r="I238" s="219"/>
      <c r="J238" s="220">
        <f>ROUND(I238*H238,2)</f>
        <v>0</v>
      </c>
      <c r="K238" s="216" t="s">
        <v>158</v>
      </c>
      <c r="L238" s="46"/>
      <c r="M238" s="221" t="s">
        <v>19</v>
      </c>
      <c r="N238" s="222" t="s">
        <v>43</v>
      </c>
      <c r="O238" s="86"/>
      <c r="P238" s="223">
        <f>O238*H238</f>
        <v>0</v>
      </c>
      <c r="Q238" s="223">
        <v>0</v>
      </c>
      <c r="R238" s="223">
        <f>Q238*H238</f>
        <v>0</v>
      </c>
      <c r="S238" s="223">
        <v>0</v>
      </c>
      <c r="T238" s="224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25" t="s">
        <v>159</v>
      </c>
      <c r="AT238" s="225" t="s">
        <v>154</v>
      </c>
      <c r="AU238" s="225" t="s">
        <v>81</v>
      </c>
      <c r="AY238" s="19" t="s">
        <v>152</v>
      </c>
      <c r="BE238" s="226">
        <f>IF(N238="základní",J238,0)</f>
        <v>0</v>
      </c>
      <c r="BF238" s="226">
        <f>IF(N238="snížená",J238,0)</f>
        <v>0</v>
      </c>
      <c r="BG238" s="226">
        <f>IF(N238="zákl. přenesená",J238,0)</f>
        <v>0</v>
      </c>
      <c r="BH238" s="226">
        <f>IF(N238="sníž. přenesená",J238,0)</f>
        <v>0</v>
      </c>
      <c r="BI238" s="226">
        <f>IF(N238="nulová",J238,0)</f>
        <v>0</v>
      </c>
      <c r="BJ238" s="19" t="s">
        <v>79</v>
      </c>
      <c r="BK238" s="226">
        <f>ROUND(I238*H238,2)</f>
        <v>0</v>
      </c>
      <c r="BL238" s="19" t="s">
        <v>159</v>
      </c>
      <c r="BM238" s="225" t="s">
        <v>394</v>
      </c>
    </row>
    <row r="239" s="2" customFormat="1">
      <c r="A239" s="40"/>
      <c r="B239" s="41"/>
      <c r="C239" s="42"/>
      <c r="D239" s="227" t="s">
        <v>161</v>
      </c>
      <c r="E239" s="42"/>
      <c r="F239" s="228" t="s">
        <v>395</v>
      </c>
      <c r="G239" s="42"/>
      <c r="H239" s="42"/>
      <c r="I239" s="229"/>
      <c r="J239" s="42"/>
      <c r="K239" s="42"/>
      <c r="L239" s="46"/>
      <c r="M239" s="230"/>
      <c r="N239" s="231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161</v>
      </c>
      <c r="AU239" s="19" t="s">
        <v>81</v>
      </c>
    </row>
    <row r="240" s="14" customFormat="1">
      <c r="A240" s="14"/>
      <c r="B240" s="243"/>
      <c r="C240" s="244"/>
      <c r="D240" s="234" t="s">
        <v>163</v>
      </c>
      <c r="E240" s="245" t="s">
        <v>19</v>
      </c>
      <c r="F240" s="246" t="s">
        <v>396</v>
      </c>
      <c r="G240" s="244"/>
      <c r="H240" s="247">
        <v>12.6</v>
      </c>
      <c r="I240" s="248"/>
      <c r="J240" s="244"/>
      <c r="K240" s="244"/>
      <c r="L240" s="249"/>
      <c r="M240" s="250"/>
      <c r="N240" s="251"/>
      <c r="O240" s="251"/>
      <c r="P240" s="251"/>
      <c r="Q240" s="251"/>
      <c r="R240" s="251"/>
      <c r="S240" s="251"/>
      <c r="T240" s="252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3" t="s">
        <v>163</v>
      </c>
      <c r="AU240" s="253" t="s">
        <v>81</v>
      </c>
      <c r="AV240" s="14" t="s">
        <v>81</v>
      </c>
      <c r="AW240" s="14" t="s">
        <v>33</v>
      </c>
      <c r="AX240" s="14" t="s">
        <v>79</v>
      </c>
      <c r="AY240" s="253" t="s">
        <v>152</v>
      </c>
    </row>
    <row r="241" s="2" customFormat="1" ht="24.15" customHeight="1">
      <c r="A241" s="40"/>
      <c r="B241" s="41"/>
      <c r="C241" s="214" t="s">
        <v>397</v>
      </c>
      <c r="D241" s="214" t="s">
        <v>154</v>
      </c>
      <c r="E241" s="215" t="s">
        <v>398</v>
      </c>
      <c r="F241" s="216" t="s">
        <v>399</v>
      </c>
      <c r="G241" s="217" t="s">
        <v>400</v>
      </c>
      <c r="H241" s="218">
        <v>1</v>
      </c>
      <c r="I241" s="219"/>
      <c r="J241" s="220">
        <f>ROUND(I241*H241,2)</f>
        <v>0</v>
      </c>
      <c r="K241" s="216" t="s">
        <v>19</v>
      </c>
      <c r="L241" s="46"/>
      <c r="M241" s="221" t="s">
        <v>19</v>
      </c>
      <c r="N241" s="222" t="s">
        <v>43</v>
      </c>
      <c r="O241" s="86"/>
      <c r="P241" s="223">
        <f>O241*H241</f>
        <v>0</v>
      </c>
      <c r="Q241" s="223">
        <v>0</v>
      </c>
      <c r="R241" s="223">
        <f>Q241*H241</f>
        <v>0</v>
      </c>
      <c r="S241" s="223">
        <v>0</v>
      </c>
      <c r="T241" s="224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25" t="s">
        <v>159</v>
      </c>
      <c r="AT241" s="225" t="s">
        <v>154</v>
      </c>
      <c r="AU241" s="225" t="s">
        <v>81</v>
      </c>
      <c r="AY241" s="19" t="s">
        <v>152</v>
      </c>
      <c r="BE241" s="226">
        <f>IF(N241="základní",J241,0)</f>
        <v>0</v>
      </c>
      <c r="BF241" s="226">
        <f>IF(N241="snížená",J241,0)</f>
        <v>0</v>
      </c>
      <c r="BG241" s="226">
        <f>IF(N241="zákl. přenesená",J241,0)</f>
        <v>0</v>
      </c>
      <c r="BH241" s="226">
        <f>IF(N241="sníž. přenesená",J241,0)</f>
        <v>0</v>
      </c>
      <c r="BI241" s="226">
        <f>IF(N241="nulová",J241,0)</f>
        <v>0</v>
      </c>
      <c r="BJ241" s="19" t="s">
        <v>79</v>
      </c>
      <c r="BK241" s="226">
        <f>ROUND(I241*H241,2)</f>
        <v>0</v>
      </c>
      <c r="BL241" s="19" t="s">
        <v>159</v>
      </c>
      <c r="BM241" s="225" t="s">
        <v>401</v>
      </c>
    </row>
    <row r="242" s="13" customFormat="1">
      <c r="A242" s="13"/>
      <c r="B242" s="232"/>
      <c r="C242" s="233"/>
      <c r="D242" s="234" t="s">
        <v>163</v>
      </c>
      <c r="E242" s="235" t="s">
        <v>19</v>
      </c>
      <c r="F242" s="236" t="s">
        <v>402</v>
      </c>
      <c r="G242" s="233"/>
      <c r="H242" s="235" t="s">
        <v>19</v>
      </c>
      <c r="I242" s="237"/>
      <c r="J242" s="233"/>
      <c r="K242" s="233"/>
      <c r="L242" s="238"/>
      <c r="M242" s="239"/>
      <c r="N242" s="240"/>
      <c r="O242" s="240"/>
      <c r="P242" s="240"/>
      <c r="Q242" s="240"/>
      <c r="R242" s="240"/>
      <c r="S242" s="240"/>
      <c r="T242" s="24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2" t="s">
        <v>163</v>
      </c>
      <c r="AU242" s="242" t="s">
        <v>81</v>
      </c>
      <c r="AV242" s="13" t="s">
        <v>79</v>
      </c>
      <c r="AW242" s="13" t="s">
        <v>33</v>
      </c>
      <c r="AX242" s="13" t="s">
        <v>72</v>
      </c>
      <c r="AY242" s="242" t="s">
        <v>152</v>
      </c>
    </row>
    <row r="243" s="13" customFormat="1">
      <c r="A243" s="13"/>
      <c r="B243" s="232"/>
      <c r="C243" s="233"/>
      <c r="D243" s="234" t="s">
        <v>163</v>
      </c>
      <c r="E243" s="235" t="s">
        <v>19</v>
      </c>
      <c r="F243" s="236" t="s">
        <v>403</v>
      </c>
      <c r="G243" s="233"/>
      <c r="H243" s="235" t="s">
        <v>19</v>
      </c>
      <c r="I243" s="237"/>
      <c r="J243" s="233"/>
      <c r="K243" s="233"/>
      <c r="L243" s="238"/>
      <c r="M243" s="239"/>
      <c r="N243" s="240"/>
      <c r="O243" s="240"/>
      <c r="P243" s="240"/>
      <c r="Q243" s="240"/>
      <c r="R243" s="240"/>
      <c r="S243" s="240"/>
      <c r="T243" s="24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2" t="s">
        <v>163</v>
      </c>
      <c r="AU243" s="242" t="s">
        <v>81</v>
      </c>
      <c r="AV243" s="13" t="s">
        <v>79</v>
      </c>
      <c r="AW243" s="13" t="s">
        <v>33</v>
      </c>
      <c r="AX243" s="13" t="s">
        <v>72</v>
      </c>
      <c r="AY243" s="242" t="s">
        <v>152</v>
      </c>
    </row>
    <row r="244" s="14" customFormat="1">
      <c r="A244" s="14"/>
      <c r="B244" s="243"/>
      <c r="C244" s="244"/>
      <c r="D244" s="234" t="s">
        <v>163</v>
      </c>
      <c r="E244" s="245" t="s">
        <v>19</v>
      </c>
      <c r="F244" s="246" t="s">
        <v>79</v>
      </c>
      <c r="G244" s="244"/>
      <c r="H244" s="247">
        <v>1</v>
      </c>
      <c r="I244" s="248"/>
      <c r="J244" s="244"/>
      <c r="K244" s="244"/>
      <c r="L244" s="249"/>
      <c r="M244" s="250"/>
      <c r="N244" s="251"/>
      <c r="O244" s="251"/>
      <c r="P244" s="251"/>
      <c r="Q244" s="251"/>
      <c r="R244" s="251"/>
      <c r="S244" s="251"/>
      <c r="T244" s="25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3" t="s">
        <v>163</v>
      </c>
      <c r="AU244" s="253" t="s">
        <v>81</v>
      </c>
      <c r="AV244" s="14" t="s">
        <v>81</v>
      </c>
      <c r="AW244" s="14" t="s">
        <v>33</v>
      </c>
      <c r="AX244" s="14" t="s">
        <v>79</v>
      </c>
      <c r="AY244" s="253" t="s">
        <v>152</v>
      </c>
    </row>
    <row r="245" s="2" customFormat="1" ht="16.5" customHeight="1">
      <c r="A245" s="40"/>
      <c r="B245" s="41"/>
      <c r="C245" s="265" t="s">
        <v>404</v>
      </c>
      <c r="D245" s="265" t="s">
        <v>228</v>
      </c>
      <c r="E245" s="266" t="s">
        <v>405</v>
      </c>
      <c r="F245" s="267" t="s">
        <v>406</v>
      </c>
      <c r="G245" s="268" t="s">
        <v>407</v>
      </c>
      <c r="H245" s="269">
        <v>3</v>
      </c>
      <c r="I245" s="270"/>
      <c r="J245" s="271">
        <f>ROUND(I245*H245,2)</f>
        <v>0</v>
      </c>
      <c r="K245" s="267" t="s">
        <v>19</v>
      </c>
      <c r="L245" s="272"/>
      <c r="M245" s="273" t="s">
        <v>19</v>
      </c>
      <c r="N245" s="274" t="s">
        <v>43</v>
      </c>
      <c r="O245" s="86"/>
      <c r="P245" s="223">
        <f>O245*H245</f>
        <v>0</v>
      </c>
      <c r="Q245" s="223">
        <v>0</v>
      </c>
      <c r="R245" s="223">
        <f>Q245*H245</f>
        <v>0</v>
      </c>
      <c r="S245" s="223">
        <v>0</v>
      </c>
      <c r="T245" s="224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25" t="s">
        <v>208</v>
      </c>
      <c r="AT245" s="225" t="s">
        <v>228</v>
      </c>
      <c r="AU245" s="225" t="s">
        <v>81</v>
      </c>
      <c r="AY245" s="19" t="s">
        <v>152</v>
      </c>
      <c r="BE245" s="226">
        <f>IF(N245="základní",J245,0)</f>
        <v>0</v>
      </c>
      <c r="BF245" s="226">
        <f>IF(N245="snížená",J245,0)</f>
        <v>0</v>
      </c>
      <c r="BG245" s="226">
        <f>IF(N245="zákl. přenesená",J245,0)</f>
        <v>0</v>
      </c>
      <c r="BH245" s="226">
        <f>IF(N245="sníž. přenesená",J245,0)</f>
        <v>0</v>
      </c>
      <c r="BI245" s="226">
        <f>IF(N245="nulová",J245,0)</f>
        <v>0</v>
      </c>
      <c r="BJ245" s="19" t="s">
        <v>79</v>
      </c>
      <c r="BK245" s="226">
        <f>ROUND(I245*H245,2)</f>
        <v>0</v>
      </c>
      <c r="BL245" s="19" t="s">
        <v>159</v>
      </c>
      <c r="BM245" s="225" t="s">
        <v>408</v>
      </c>
    </row>
    <row r="246" s="2" customFormat="1">
      <c r="A246" s="40"/>
      <c r="B246" s="41"/>
      <c r="C246" s="42"/>
      <c r="D246" s="234" t="s">
        <v>409</v>
      </c>
      <c r="E246" s="42"/>
      <c r="F246" s="275" t="s">
        <v>410</v>
      </c>
      <c r="G246" s="42"/>
      <c r="H246" s="42"/>
      <c r="I246" s="229"/>
      <c r="J246" s="42"/>
      <c r="K246" s="42"/>
      <c r="L246" s="46"/>
      <c r="M246" s="230"/>
      <c r="N246" s="231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409</v>
      </c>
      <c r="AU246" s="19" t="s">
        <v>81</v>
      </c>
    </row>
    <row r="247" s="2" customFormat="1" ht="16.5" customHeight="1">
      <c r="A247" s="40"/>
      <c r="B247" s="41"/>
      <c r="C247" s="265" t="s">
        <v>411</v>
      </c>
      <c r="D247" s="265" t="s">
        <v>228</v>
      </c>
      <c r="E247" s="266" t="s">
        <v>412</v>
      </c>
      <c r="F247" s="267" t="s">
        <v>413</v>
      </c>
      <c r="G247" s="268" t="s">
        <v>407</v>
      </c>
      <c r="H247" s="269">
        <v>1</v>
      </c>
      <c r="I247" s="270"/>
      <c r="J247" s="271">
        <f>ROUND(I247*H247,2)</f>
        <v>0</v>
      </c>
      <c r="K247" s="267" t="s">
        <v>19</v>
      </c>
      <c r="L247" s="272"/>
      <c r="M247" s="273" t="s">
        <v>19</v>
      </c>
      <c r="N247" s="274" t="s">
        <v>43</v>
      </c>
      <c r="O247" s="86"/>
      <c r="P247" s="223">
        <f>O247*H247</f>
        <v>0</v>
      </c>
      <c r="Q247" s="223">
        <v>0</v>
      </c>
      <c r="R247" s="223">
        <f>Q247*H247</f>
        <v>0</v>
      </c>
      <c r="S247" s="223">
        <v>0</v>
      </c>
      <c r="T247" s="224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25" t="s">
        <v>208</v>
      </c>
      <c r="AT247" s="225" t="s">
        <v>228</v>
      </c>
      <c r="AU247" s="225" t="s">
        <v>81</v>
      </c>
      <c r="AY247" s="19" t="s">
        <v>152</v>
      </c>
      <c r="BE247" s="226">
        <f>IF(N247="základní",J247,0)</f>
        <v>0</v>
      </c>
      <c r="BF247" s="226">
        <f>IF(N247="snížená",J247,0)</f>
        <v>0</v>
      </c>
      <c r="BG247" s="226">
        <f>IF(N247="zákl. přenesená",J247,0)</f>
        <v>0</v>
      </c>
      <c r="BH247" s="226">
        <f>IF(N247="sníž. přenesená",J247,0)</f>
        <v>0</v>
      </c>
      <c r="BI247" s="226">
        <f>IF(N247="nulová",J247,0)</f>
        <v>0</v>
      </c>
      <c r="BJ247" s="19" t="s">
        <v>79</v>
      </c>
      <c r="BK247" s="226">
        <f>ROUND(I247*H247,2)</f>
        <v>0</v>
      </c>
      <c r="BL247" s="19" t="s">
        <v>159</v>
      </c>
      <c r="BM247" s="225" t="s">
        <v>414</v>
      </c>
    </row>
    <row r="248" s="2" customFormat="1">
      <c r="A248" s="40"/>
      <c r="B248" s="41"/>
      <c r="C248" s="42"/>
      <c r="D248" s="234" t="s">
        <v>409</v>
      </c>
      <c r="E248" s="42"/>
      <c r="F248" s="275" t="s">
        <v>410</v>
      </c>
      <c r="G248" s="42"/>
      <c r="H248" s="42"/>
      <c r="I248" s="229"/>
      <c r="J248" s="42"/>
      <c r="K248" s="42"/>
      <c r="L248" s="46"/>
      <c r="M248" s="230"/>
      <c r="N248" s="231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409</v>
      </c>
      <c r="AU248" s="19" t="s">
        <v>81</v>
      </c>
    </row>
    <row r="249" s="2" customFormat="1" ht="16.5" customHeight="1">
      <c r="A249" s="40"/>
      <c r="B249" s="41"/>
      <c r="C249" s="265" t="s">
        <v>415</v>
      </c>
      <c r="D249" s="265" t="s">
        <v>228</v>
      </c>
      <c r="E249" s="266" t="s">
        <v>416</v>
      </c>
      <c r="F249" s="267" t="s">
        <v>417</v>
      </c>
      <c r="G249" s="268" t="s">
        <v>407</v>
      </c>
      <c r="H249" s="269">
        <v>1</v>
      </c>
      <c r="I249" s="270"/>
      <c r="J249" s="271">
        <f>ROUND(I249*H249,2)</f>
        <v>0</v>
      </c>
      <c r="K249" s="267" t="s">
        <v>19</v>
      </c>
      <c r="L249" s="272"/>
      <c r="M249" s="273" t="s">
        <v>19</v>
      </c>
      <c r="N249" s="274" t="s">
        <v>43</v>
      </c>
      <c r="O249" s="86"/>
      <c r="P249" s="223">
        <f>O249*H249</f>
        <v>0</v>
      </c>
      <c r="Q249" s="223">
        <v>0</v>
      </c>
      <c r="R249" s="223">
        <f>Q249*H249</f>
        <v>0</v>
      </c>
      <c r="S249" s="223">
        <v>0</v>
      </c>
      <c r="T249" s="224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25" t="s">
        <v>208</v>
      </c>
      <c r="AT249" s="225" t="s">
        <v>228</v>
      </c>
      <c r="AU249" s="225" t="s">
        <v>81</v>
      </c>
      <c r="AY249" s="19" t="s">
        <v>152</v>
      </c>
      <c r="BE249" s="226">
        <f>IF(N249="základní",J249,0)</f>
        <v>0</v>
      </c>
      <c r="BF249" s="226">
        <f>IF(N249="snížená",J249,0)</f>
        <v>0</v>
      </c>
      <c r="BG249" s="226">
        <f>IF(N249="zákl. přenesená",J249,0)</f>
        <v>0</v>
      </c>
      <c r="BH249" s="226">
        <f>IF(N249="sníž. přenesená",J249,0)</f>
        <v>0</v>
      </c>
      <c r="BI249" s="226">
        <f>IF(N249="nulová",J249,0)</f>
        <v>0</v>
      </c>
      <c r="BJ249" s="19" t="s">
        <v>79</v>
      </c>
      <c r="BK249" s="226">
        <f>ROUND(I249*H249,2)</f>
        <v>0</v>
      </c>
      <c r="BL249" s="19" t="s">
        <v>159</v>
      </c>
      <c r="BM249" s="225" t="s">
        <v>418</v>
      </c>
    </row>
    <row r="250" s="2" customFormat="1">
      <c r="A250" s="40"/>
      <c r="B250" s="41"/>
      <c r="C250" s="42"/>
      <c r="D250" s="234" t="s">
        <v>409</v>
      </c>
      <c r="E250" s="42"/>
      <c r="F250" s="275" t="s">
        <v>410</v>
      </c>
      <c r="G250" s="42"/>
      <c r="H250" s="42"/>
      <c r="I250" s="229"/>
      <c r="J250" s="42"/>
      <c r="K250" s="42"/>
      <c r="L250" s="46"/>
      <c r="M250" s="230"/>
      <c r="N250" s="231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409</v>
      </c>
      <c r="AU250" s="19" t="s">
        <v>81</v>
      </c>
    </row>
    <row r="251" s="2" customFormat="1" ht="24.15" customHeight="1">
      <c r="A251" s="40"/>
      <c r="B251" s="41"/>
      <c r="C251" s="265" t="s">
        <v>419</v>
      </c>
      <c r="D251" s="265" t="s">
        <v>228</v>
      </c>
      <c r="E251" s="266" t="s">
        <v>420</v>
      </c>
      <c r="F251" s="267" t="s">
        <v>421</v>
      </c>
      <c r="G251" s="268" t="s">
        <v>407</v>
      </c>
      <c r="H251" s="269">
        <v>1</v>
      </c>
      <c r="I251" s="270"/>
      <c r="J251" s="271">
        <f>ROUND(I251*H251,2)</f>
        <v>0</v>
      </c>
      <c r="K251" s="267" t="s">
        <v>19</v>
      </c>
      <c r="L251" s="272"/>
      <c r="M251" s="273" t="s">
        <v>19</v>
      </c>
      <c r="N251" s="274" t="s">
        <v>43</v>
      </c>
      <c r="O251" s="86"/>
      <c r="P251" s="223">
        <f>O251*H251</f>
        <v>0</v>
      </c>
      <c r="Q251" s="223">
        <v>0</v>
      </c>
      <c r="R251" s="223">
        <f>Q251*H251</f>
        <v>0</v>
      </c>
      <c r="S251" s="223">
        <v>0</v>
      </c>
      <c r="T251" s="224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25" t="s">
        <v>208</v>
      </c>
      <c r="AT251" s="225" t="s">
        <v>228</v>
      </c>
      <c r="AU251" s="225" t="s">
        <v>81</v>
      </c>
      <c r="AY251" s="19" t="s">
        <v>152</v>
      </c>
      <c r="BE251" s="226">
        <f>IF(N251="základní",J251,0)</f>
        <v>0</v>
      </c>
      <c r="BF251" s="226">
        <f>IF(N251="snížená",J251,0)</f>
        <v>0</v>
      </c>
      <c r="BG251" s="226">
        <f>IF(N251="zákl. přenesená",J251,0)</f>
        <v>0</v>
      </c>
      <c r="BH251" s="226">
        <f>IF(N251="sníž. přenesená",J251,0)</f>
        <v>0</v>
      </c>
      <c r="BI251" s="226">
        <f>IF(N251="nulová",J251,0)</f>
        <v>0</v>
      </c>
      <c r="BJ251" s="19" t="s">
        <v>79</v>
      </c>
      <c r="BK251" s="226">
        <f>ROUND(I251*H251,2)</f>
        <v>0</v>
      </c>
      <c r="BL251" s="19" t="s">
        <v>159</v>
      </c>
      <c r="BM251" s="225" t="s">
        <v>422</v>
      </c>
    </row>
    <row r="252" s="2" customFormat="1">
      <c r="A252" s="40"/>
      <c r="B252" s="41"/>
      <c r="C252" s="42"/>
      <c r="D252" s="234" t="s">
        <v>409</v>
      </c>
      <c r="E252" s="42"/>
      <c r="F252" s="275" t="s">
        <v>410</v>
      </c>
      <c r="G252" s="42"/>
      <c r="H252" s="42"/>
      <c r="I252" s="229"/>
      <c r="J252" s="42"/>
      <c r="K252" s="42"/>
      <c r="L252" s="46"/>
      <c r="M252" s="230"/>
      <c r="N252" s="231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409</v>
      </c>
      <c r="AU252" s="19" t="s">
        <v>81</v>
      </c>
    </row>
    <row r="253" s="2" customFormat="1" ht="16.5" customHeight="1">
      <c r="A253" s="40"/>
      <c r="B253" s="41"/>
      <c r="C253" s="214" t="s">
        <v>423</v>
      </c>
      <c r="D253" s="214" t="s">
        <v>154</v>
      </c>
      <c r="E253" s="215" t="s">
        <v>424</v>
      </c>
      <c r="F253" s="216" t="s">
        <v>425</v>
      </c>
      <c r="G253" s="217" t="s">
        <v>400</v>
      </c>
      <c r="H253" s="218">
        <v>1</v>
      </c>
      <c r="I253" s="219"/>
      <c r="J253" s="220">
        <f>ROUND(I253*H253,2)</f>
        <v>0</v>
      </c>
      <c r="K253" s="216" t="s">
        <v>19</v>
      </c>
      <c r="L253" s="46"/>
      <c r="M253" s="221" t="s">
        <v>19</v>
      </c>
      <c r="N253" s="222" t="s">
        <v>43</v>
      </c>
      <c r="O253" s="86"/>
      <c r="P253" s="223">
        <f>O253*H253</f>
        <v>0</v>
      </c>
      <c r="Q253" s="223">
        <v>0</v>
      </c>
      <c r="R253" s="223">
        <f>Q253*H253</f>
        <v>0</v>
      </c>
      <c r="S253" s="223">
        <v>0</v>
      </c>
      <c r="T253" s="224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25" t="s">
        <v>159</v>
      </c>
      <c r="AT253" s="225" t="s">
        <v>154</v>
      </c>
      <c r="AU253" s="225" t="s">
        <v>81</v>
      </c>
      <c r="AY253" s="19" t="s">
        <v>152</v>
      </c>
      <c r="BE253" s="226">
        <f>IF(N253="základní",J253,0)</f>
        <v>0</v>
      </c>
      <c r="BF253" s="226">
        <f>IF(N253="snížená",J253,0)</f>
        <v>0</v>
      </c>
      <c r="BG253" s="226">
        <f>IF(N253="zákl. přenesená",J253,0)</f>
        <v>0</v>
      </c>
      <c r="BH253" s="226">
        <f>IF(N253="sníž. přenesená",J253,0)</f>
        <v>0</v>
      </c>
      <c r="BI253" s="226">
        <f>IF(N253="nulová",J253,0)</f>
        <v>0</v>
      </c>
      <c r="BJ253" s="19" t="s">
        <v>79</v>
      </c>
      <c r="BK253" s="226">
        <f>ROUND(I253*H253,2)</f>
        <v>0</v>
      </c>
      <c r="BL253" s="19" t="s">
        <v>159</v>
      </c>
      <c r="BM253" s="225" t="s">
        <v>426</v>
      </c>
    </row>
    <row r="254" s="13" customFormat="1">
      <c r="A254" s="13"/>
      <c r="B254" s="232"/>
      <c r="C254" s="233"/>
      <c r="D254" s="234" t="s">
        <v>163</v>
      </c>
      <c r="E254" s="235" t="s">
        <v>19</v>
      </c>
      <c r="F254" s="236" t="s">
        <v>403</v>
      </c>
      <c r="G254" s="233"/>
      <c r="H254" s="235" t="s">
        <v>19</v>
      </c>
      <c r="I254" s="237"/>
      <c r="J254" s="233"/>
      <c r="K254" s="233"/>
      <c r="L254" s="238"/>
      <c r="M254" s="239"/>
      <c r="N254" s="240"/>
      <c r="O254" s="240"/>
      <c r="P254" s="240"/>
      <c r="Q254" s="240"/>
      <c r="R254" s="240"/>
      <c r="S254" s="240"/>
      <c r="T254" s="24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2" t="s">
        <v>163</v>
      </c>
      <c r="AU254" s="242" t="s">
        <v>81</v>
      </c>
      <c r="AV254" s="13" t="s">
        <v>79</v>
      </c>
      <c r="AW254" s="13" t="s">
        <v>33</v>
      </c>
      <c r="AX254" s="13" t="s">
        <v>72</v>
      </c>
      <c r="AY254" s="242" t="s">
        <v>152</v>
      </c>
    </row>
    <row r="255" s="14" customFormat="1">
      <c r="A255" s="14"/>
      <c r="B255" s="243"/>
      <c r="C255" s="244"/>
      <c r="D255" s="234" t="s">
        <v>163</v>
      </c>
      <c r="E255" s="245" t="s">
        <v>19</v>
      </c>
      <c r="F255" s="246" t="s">
        <v>79</v>
      </c>
      <c r="G255" s="244"/>
      <c r="H255" s="247">
        <v>1</v>
      </c>
      <c r="I255" s="248"/>
      <c r="J255" s="244"/>
      <c r="K255" s="244"/>
      <c r="L255" s="249"/>
      <c r="M255" s="250"/>
      <c r="N255" s="251"/>
      <c r="O255" s="251"/>
      <c r="P255" s="251"/>
      <c r="Q255" s="251"/>
      <c r="R255" s="251"/>
      <c r="S255" s="251"/>
      <c r="T255" s="252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3" t="s">
        <v>163</v>
      </c>
      <c r="AU255" s="253" t="s">
        <v>81</v>
      </c>
      <c r="AV255" s="14" t="s">
        <v>81</v>
      </c>
      <c r="AW255" s="14" t="s">
        <v>33</v>
      </c>
      <c r="AX255" s="14" t="s">
        <v>79</v>
      </c>
      <c r="AY255" s="253" t="s">
        <v>152</v>
      </c>
    </row>
    <row r="256" s="12" customFormat="1" ht="22.8" customHeight="1">
      <c r="A256" s="12"/>
      <c r="B256" s="198"/>
      <c r="C256" s="199"/>
      <c r="D256" s="200" t="s">
        <v>71</v>
      </c>
      <c r="E256" s="212" t="s">
        <v>427</v>
      </c>
      <c r="F256" s="212" t="s">
        <v>428</v>
      </c>
      <c r="G256" s="199"/>
      <c r="H256" s="199"/>
      <c r="I256" s="202"/>
      <c r="J256" s="213">
        <f>BK256</f>
        <v>0</v>
      </c>
      <c r="K256" s="199"/>
      <c r="L256" s="204"/>
      <c r="M256" s="205"/>
      <c r="N256" s="206"/>
      <c r="O256" s="206"/>
      <c r="P256" s="207">
        <f>SUM(P257:P274)</f>
        <v>0</v>
      </c>
      <c r="Q256" s="206"/>
      <c r="R256" s="207">
        <f>SUM(R257:R274)</f>
        <v>0</v>
      </c>
      <c r="S256" s="206"/>
      <c r="T256" s="208">
        <f>SUM(T257:T274)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09" t="s">
        <v>79</v>
      </c>
      <c r="AT256" s="210" t="s">
        <v>71</v>
      </c>
      <c r="AU256" s="210" t="s">
        <v>79</v>
      </c>
      <c r="AY256" s="209" t="s">
        <v>152</v>
      </c>
      <c r="BK256" s="211">
        <f>SUM(BK257:BK274)</f>
        <v>0</v>
      </c>
    </row>
    <row r="257" s="2" customFormat="1" ht="24.15" customHeight="1">
      <c r="A257" s="40"/>
      <c r="B257" s="41"/>
      <c r="C257" s="214" t="s">
        <v>429</v>
      </c>
      <c r="D257" s="214" t="s">
        <v>154</v>
      </c>
      <c r="E257" s="215" t="s">
        <v>430</v>
      </c>
      <c r="F257" s="216" t="s">
        <v>431</v>
      </c>
      <c r="G257" s="217" t="s">
        <v>231</v>
      </c>
      <c r="H257" s="218">
        <v>37.984999999999999</v>
      </c>
      <c r="I257" s="219"/>
      <c r="J257" s="220">
        <f>ROUND(I257*H257,2)</f>
        <v>0</v>
      </c>
      <c r="K257" s="216" t="s">
        <v>158</v>
      </c>
      <c r="L257" s="46"/>
      <c r="M257" s="221" t="s">
        <v>19</v>
      </c>
      <c r="N257" s="222" t="s">
        <v>43</v>
      </c>
      <c r="O257" s="86"/>
      <c r="P257" s="223">
        <f>O257*H257</f>
        <v>0</v>
      </c>
      <c r="Q257" s="223">
        <v>0</v>
      </c>
      <c r="R257" s="223">
        <f>Q257*H257</f>
        <v>0</v>
      </c>
      <c r="S257" s="223">
        <v>0</v>
      </c>
      <c r="T257" s="224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25" t="s">
        <v>159</v>
      </c>
      <c r="AT257" s="225" t="s">
        <v>154</v>
      </c>
      <c r="AU257" s="225" t="s">
        <v>81</v>
      </c>
      <c r="AY257" s="19" t="s">
        <v>152</v>
      </c>
      <c r="BE257" s="226">
        <f>IF(N257="základní",J257,0)</f>
        <v>0</v>
      </c>
      <c r="BF257" s="226">
        <f>IF(N257="snížená",J257,0)</f>
        <v>0</v>
      </c>
      <c r="BG257" s="226">
        <f>IF(N257="zákl. přenesená",J257,0)</f>
        <v>0</v>
      </c>
      <c r="BH257" s="226">
        <f>IF(N257="sníž. přenesená",J257,0)</f>
        <v>0</v>
      </c>
      <c r="BI257" s="226">
        <f>IF(N257="nulová",J257,0)</f>
        <v>0</v>
      </c>
      <c r="BJ257" s="19" t="s">
        <v>79</v>
      </c>
      <c r="BK257" s="226">
        <f>ROUND(I257*H257,2)</f>
        <v>0</v>
      </c>
      <c r="BL257" s="19" t="s">
        <v>159</v>
      </c>
      <c r="BM257" s="225" t="s">
        <v>432</v>
      </c>
    </row>
    <row r="258" s="2" customFormat="1">
      <c r="A258" s="40"/>
      <c r="B258" s="41"/>
      <c r="C258" s="42"/>
      <c r="D258" s="227" t="s">
        <v>161</v>
      </c>
      <c r="E258" s="42"/>
      <c r="F258" s="228" t="s">
        <v>433</v>
      </c>
      <c r="G258" s="42"/>
      <c r="H258" s="42"/>
      <c r="I258" s="229"/>
      <c r="J258" s="42"/>
      <c r="K258" s="42"/>
      <c r="L258" s="46"/>
      <c r="M258" s="230"/>
      <c r="N258" s="231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161</v>
      </c>
      <c r="AU258" s="19" t="s">
        <v>81</v>
      </c>
    </row>
    <row r="259" s="2" customFormat="1" ht="24.15" customHeight="1">
      <c r="A259" s="40"/>
      <c r="B259" s="41"/>
      <c r="C259" s="214" t="s">
        <v>434</v>
      </c>
      <c r="D259" s="214" t="s">
        <v>154</v>
      </c>
      <c r="E259" s="215" t="s">
        <v>435</v>
      </c>
      <c r="F259" s="216" t="s">
        <v>436</v>
      </c>
      <c r="G259" s="217" t="s">
        <v>231</v>
      </c>
      <c r="H259" s="218">
        <v>531.78999999999996</v>
      </c>
      <c r="I259" s="219"/>
      <c r="J259" s="220">
        <f>ROUND(I259*H259,2)</f>
        <v>0</v>
      </c>
      <c r="K259" s="216" t="s">
        <v>158</v>
      </c>
      <c r="L259" s="46"/>
      <c r="M259" s="221" t="s">
        <v>19</v>
      </c>
      <c r="N259" s="222" t="s">
        <v>43</v>
      </c>
      <c r="O259" s="86"/>
      <c r="P259" s="223">
        <f>O259*H259</f>
        <v>0</v>
      </c>
      <c r="Q259" s="223">
        <v>0</v>
      </c>
      <c r="R259" s="223">
        <f>Q259*H259</f>
        <v>0</v>
      </c>
      <c r="S259" s="223">
        <v>0</v>
      </c>
      <c r="T259" s="224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25" t="s">
        <v>159</v>
      </c>
      <c r="AT259" s="225" t="s">
        <v>154</v>
      </c>
      <c r="AU259" s="225" t="s">
        <v>81</v>
      </c>
      <c r="AY259" s="19" t="s">
        <v>152</v>
      </c>
      <c r="BE259" s="226">
        <f>IF(N259="základní",J259,0)</f>
        <v>0</v>
      </c>
      <c r="BF259" s="226">
        <f>IF(N259="snížená",J259,0)</f>
        <v>0</v>
      </c>
      <c r="BG259" s="226">
        <f>IF(N259="zákl. přenesená",J259,0)</f>
        <v>0</v>
      </c>
      <c r="BH259" s="226">
        <f>IF(N259="sníž. přenesená",J259,0)</f>
        <v>0</v>
      </c>
      <c r="BI259" s="226">
        <f>IF(N259="nulová",J259,0)</f>
        <v>0</v>
      </c>
      <c r="BJ259" s="19" t="s">
        <v>79</v>
      </c>
      <c r="BK259" s="226">
        <f>ROUND(I259*H259,2)</f>
        <v>0</v>
      </c>
      <c r="BL259" s="19" t="s">
        <v>159</v>
      </c>
      <c r="BM259" s="225" t="s">
        <v>437</v>
      </c>
    </row>
    <row r="260" s="2" customFormat="1">
      <c r="A260" s="40"/>
      <c r="B260" s="41"/>
      <c r="C260" s="42"/>
      <c r="D260" s="227" t="s">
        <v>161</v>
      </c>
      <c r="E260" s="42"/>
      <c r="F260" s="228" t="s">
        <v>438</v>
      </c>
      <c r="G260" s="42"/>
      <c r="H260" s="42"/>
      <c r="I260" s="229"/>
      <c r="J260" s="42"/>
      <c r="K260" s="42"/>
      <c r="L260" s="46"/>
      <c r="M260" s="230"/>
      <c r="N260" s="231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161</v>
      </c>
      <c r="AU260" s="19" t="s">
        <v>81</v>
      </c>
    </row>
    <row r="261" s="14" customFormat="1">
      <c r="A261" s="14"/>
      <c r="B261" s="243"/>
      <c r="C261" s="244"/>
      <c r="D261" s="234" t="s">
        <v>163</v>
      </c>
      <c r="E261" s="245" t="s">
        <v>19</v>
      </c>
      <c r="F261" s="246" t="s">
        <v>439</v>
      </c>
      <c r="G261" s="244"/>
      <c r="H261" s="247">
        <v>531.78999999999996</v>
      </c>
      <c r="I261" s="248"/>
      <c r="J261" s="244"/>
      <c r="K261" s="244"/>
      <c r="L261" s="249"/>
      <c r="M261" s="250"/>
      <c r="N261" s="251"/>
      <c r="O261" s="251"/>
      <c r="P261" s="251"/>
      <c r="Q261" s="251"/>
      <c r="R261" s="251"/>
      <c r="S261" s="251"/>
      <c r="T261" s="252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3" t="s">
        <v>163</v>
      </c>
      <c r="AU261" s="253" t="s">
        <v>81</v>
      </c>
      <c r="AV261" s="14" t="s">
        <v>81</v>
      </c>
      <c r="AW261" s="14" t="s">
        <v>33</v>
      </c>
      <c r="AX261" s="14" t="s">
        <v>79</v>
      </c>
      <c r="AY261" s="253" t="s">
        <v>152</v>
      </c>
    </row>
    <row r="262" s="2" customFormat="1" ht="16.5" customHeight="1">
      <c r="A262" s="40"/>
      <c r="B262" s="41"/>
      <c r="C262" s="214" t="s">
        <v>440</v>
      </c>
      <c r="D262" s="214" t="s">
        <v>154</v>
      </c>
      <c r="E262" s="215" t="s">
        <v>441</v>
      </c>
      <c r="F262" s="216" t="s">
        <v>442</v>
      </c>
      <c r="G262" s="217" t="s">
        <v>231</v>
      </c>
      <c r="H262" s="218">
        <v>37.984999999999999</v>
      </c>
      <c r="I262" s="219"/>
      <c r="J262" s="220">
        <f>ROUND(I262*H262,2)</f>
        <v>0</v>
      </c>
      <c r="K262" s="216" t="s">
        <v>158</v>
      </c>
      <c r="L262" s="46"/>
      <c r="M262" s="221" t="s">
        <v>19</v>
      </c>
      <c r="N262" s="222" t="s">
        <v>43</v>
      </c>
      <c r="O262" s="86"/>
      <c r="P262" s="223">
        <f>O262*H262</f>
        <v>0</v>
      </c>
      <c r="Q262" s="223">
        <v>0</v>
      </c>
      <c r="R262" s="223">
        <f>Q262*H262</f>
        <v>0</v>
      </c>
      <c r="S262" s="223">
        <v>0</v>
      </c>
      <c r="T262" s="224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25" t="s">
        <v>159</v>
      </c>
      <c r="AT262" s="225" t="s">
        <v>154</v>
      </c>
      <c r="AU262" s="225" t="s">
        <v>81</v>
      </c>
      <c r="AY262" s="19" t="s">
        <v>152</v>
      </c>
      <c r="BE262" s="226">
        <f>IF(N262="základní",J262,0)</f>
        <v>0</v>
      </c>
      <c r="BF262" s="226">
        <f>IF(N262="snížená",J262,0)</f>
        <v>0</v>
      </c>
      <c r="BG262" s="226">
        <f>IF(N262="zákl. přenesená",J262,0)</f>
        <v>0</v>
      </c>
      <c r="BH262" s="226">
        <f>IF(N262="sníž. přenesená",J262,0)</f>
        <v>0</v>
      </c>
      <c r="BI262" s="226">
        <f>IF(N262="nulová",J262,0)</f>
        <v>0</v>
      </c>
      <c r="BJ262" s="19" t="s">
        <v>79</v>
      </c>
      <c r="BK262" s="226">
        <f>ROUND(I262*H262,2)</f>
        <v>0</v>
      </c>
      <c r="BL262" s="19" t="s">
        <v>159</v>
      </c>
      <c r="BM262" s="225" t="s">
        <v>443</v>
      </c>
    </row>
    <row r="263" s="2" customFormat="1">
      <c r="A263" s="40"/>
      <c r="B263" s="41"/>
      <c r="C263" s="42"/>
      <c r="D263" s="227" t="s">
        <v>161</v>
      </c>
      <c r="E263" s="42"/>
      <c r="F263" s="228" t="s">
        <v>444</v>
      </c>
      <c r="G263" s="42"/>
      <c r="H263" s="42"/>
      <c r="I263" s="229"/>
      <c r="J263" s="42"/>
      <c r="K263" s="42"/>
      <c r="L263" s="46"/>
      <c r="M263" s="230"/>
      <c r="N263" s="231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161</v>
      </c>
      <c r="AU263" s="19" t="s">
        <v>81</v>
      </c>
    </row>
    <row r="264" s="2" customFormat="1" ht="24.15" customHeight="1">
      <c r="A264" s="40"/>
      <c r="B264" s="41"/>
      <c r="C264" s="214" t="s">
        <v>445</v>
      </c>
      <c r="D264" s="214" t="s">
        <v>154</v>
      </c>
      <c r="E264" s="215" t="s">
        <v>446</v>
      </c>
      <c r="F264" s="216" t="s">
        <v>447</v>
      </c>
      <c r="G264" s="217" t="s">
        <v>231</v>
      </c>
      <c r="H264" s="218">
        <v>6.0679999999999996</v>
      </c>
      <c r="I264" s="219"/>
      <c r="J264" s="220">
        <f>ROUND(I264*H264,2)</f>
        <v>0</v>
      </c>
      <c r="K264" s="216" t="s">
        <v>158</v>
      </c>
      <c r="L264" s="46"/>
      <c r="M264" s="221" t="s">
        <v>19</v>
      </c>
      <c r="N264" s="222" t="s">
        <v>43</v>
      </c>
      <c r="O264" s="86"/>
      <c r="P264" s="223">
        <f>O264*H264</f>
        <v>0</v>
      </c>
      <c r="Q264" s="223">
        <v>0</v>
      </c>
      <c r="R264" s="223">
        <f>Q264*H264</f>
        <v>0</v>
      </c>
      <c r="S264" s="223">
        <v>0</v>
      </c>
      <c r="T264" s="224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25" t="s">
        <v>159</v>
      </c>
      <c r="AT264" s="225" t="s">
        <v>154</v>
      </c>
      <c r="AU264" s="225" t="s">
        <v>81</v>
      </c>
      <c r="AY264" s="19" t="s">
        <v>152</v>
      </c>
      <c r="BE264" s="226">
        <f>IF(N264="základní",J264,0)</f>
        <v>0</v>
      </c>
      <c r="BF264" s="226">
        <f>IF(N264="snížená",J264,0)</f>
        <v>0</v>
      </c>
      <c r="BG264" s="226">
        <f>IF(N264="zákl. přenesená",J264,0)</f>
        <v>0</v>
      </c>
      <c r="BH264" s="226">
        <f>IF(N264="sníž. přenesená",J264,0)</f>
        <v>0</v>
      </c>
      <c r="BI264" s="226">
        <f>IF(N264="nulová",J264,0)</f>
        <v>0</v>
      </c>
      <c r="BJ264" s="19" t="s">
        <v>79</v>
      </c>
      <c r="BK264" s="226">
        <f>ROUND(I264*H264,2)</f>
        <v>0</v>
      </c>
      <c r="BL264" s="19" t="s">
        <v>159</v>
      </c>
      <c r="BM264" s="225" t="s">
        <v>448</v>
      </c>
    </row>
    <row r="265" s="2" customFormat="1">
      <c r="A265" s="40"/>
      <c r="B265" s="41"/>
      <c r="C265" s="42"/>
      <c r="D265" s="227" t="s">
        <v>161</v>
      </c>
      <c r="E265" s="42"/>
      <c r="F265" s="228" t="s">
        <v>449</v>
      </c>
      <c r="G265" s="42"/>
      <c r="H265" s="42"/>
      <c r="I265" s="229"/>
      <c r="J265" s="42"/>
      <c r="K265" s="42"/>
      <c r="L265" s="46"/>
      <c r="M265" s="230"/>
      <c r="N265" s="231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161</v>
      </c>
      <c r="AU265" s="19" t="s">
        <v>81</v>
      </c>
    </row>
    <row r="266" s="14" customFormat="1">
      <c r="A266" s="14"/>
      <c r="B266" s="243"/>
      <c r="C266" s="244"/>
      <c r="D266" s="234" t="s">
        <v>163</v>
      </c>
      <c r="E266" s="245" t="s">
        <v>19</v>
      </c>
      <c r="F266" s="246" t="s">
        <v>450</v>
      </c>
      <c r="G266" s="244"/>
      <c r="H266" s="247">
        <v>6.0679999999999996</v>
      </c>
      <c r="I266" s="248"/>
      <c r="J266" s="244"/>
      <c r="K266" s="244"/>
      <c r="L266" s="249"/>
      <c r="M266" s="250"/>
      <c r="N266" s="251"/>
      <c r="O266" s="251"/>
      <c r="P266" s="251"/>
      <c r="Q266" s="251"/>
      <c r="R266" s="251"/>
      <c r="S266" s="251"/>
      <c r="T266" s="252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3" t="s">
        <v>163</v>
      </c>
      <c r="AU266" s="253" t="s">
        <v>81</v>
      </c>
      <c r="AV266" s="14" t="s">
        <v>81</v>
      </c>
      <c r="AW266" s="14" t="s">
        <v>33</v>
      </c>
      <c r="AX266" s="14" t="s">
        <v>79</v>
      </c>
      <c r="AY266" s="253" t="s">
        <v>152</v>
      </c>
    </row>
    <row r="267" s="2" customFormat="1" ht="24.15" customHeight="1">
      <c r="A267" s="40"/>
      <c r="B267" s="41"/>
      <c r="C267" s="214" t="s">
        <v>451</v>
      </c>
      <c r="D267" s="214" t="s">
        <v>154</v>
      </c>
      <c r="E267" s="215" t="s">
        <v>452</v>
      </c>
      <c r="F267" s="216" t="s">
        <v>453</v>
      </c>
      <c r="G267" s="217" t="s">
        <v>231</v>
      </c>
      <c r="H267" s="218">
        <v>20.600999999999999</v>
      </c>
      <c r="I267" s="219"/>
      <c r="J267" s="220">
        <f>ROUND(I267*H267,2)</f>
        <v>0</v>
      </c>
      <c r="K267" s="216" t="s">
        <v>158</v>
      </c>
      <c r="L267" s="46"/>
      <c r="M267" s="221" t="s">
        <v>19</v>
      </c>
      <c r="N267" s="222" t="s">
        <v>43</v>
      </c>
      <c r="O267" s="86"/>
      <c r="P267" s="223">
        <f>O267*H267</f>
        <v>0</v>
      </c>
      <c r="Q267" s="223">
        <v>0</v>
      </c>
      <c r="R267" s="223">
        <f>Q267*H267</f>
        <v>0</v>
      </c>
      <c r="S267" s="223">
        <v>0</v>
      </c>
      <c r="T267" s="224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25" t="s">
        <v>159</v>
      </c>
      <c r="AT267" s="225" t="s">
        <v>154</v>
      </c>
      <c r="AU267" s="225" t="s">
        <v>81</v>
      </c>
      <c r="AY267" s="19" t="s">
        <v>152</v>
      </c>
      <c r="BE267" s="226">
        <f>IF(N267="základní",J267,0)</f>
        <v>0</v>
      </c>
      <c r="BF267" s="226">
        <f>IF(N267="snížená",J267,0)</f>
        <v>0</v>
      </c>
      <c r="BG267" s="226">
        <f>IF(N267="zákl. přenesená",J267,0)</f>
        <v>0</v>
      </c>
      <c r="BH267" s="226">
        <f>IF(N267="sníž. přenesená",J267,0)</f>
        <v>0</v>
      </c>
      <c r="BI267" s="226">
        <f>IF(N267="nulová",J267,0)</f>
        <v>0</v>
      </c>
      <c r="BJ267" s="19" t="s">
        <v>79</v>
      </c>
      <c r="BK267" s="226">
        <f>ROUND(I267*H267,2)</f>
        <v>0</v>
      </c>
      <c r="BL267" s="19" t="s">
        <v>159</v>
      </c>
      <c r="BM267" s="225" t="s">
        <v>454</v>
      </c>
    </row>
    <row r="268" s="2" customFormat="1">
      <c r="A268" s="40"/>
      <c r="B268" s="41"/>
      <c r="C268" s="42"/>
      <c r="D268" s="227" t="s">
        <v>161</v>
      </c>
      <c r="E268" s="42"/>
      <c r="F268" s="228" t="s">
        <v>455</v>
      </c>
      <c r="G268" s="42"/>
      <c r="H268" s="42"/>
      <c r="I268" s="229"/>
      <c r="J268" s="42"/>
      <c r="K268" s="42"/>
      <c r="L268" s="46"/>
      <c r="M268" s="230"/>
      <c r="N268" s="231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161</v>
      </c>
      <c r="AU268" s="19" t="s">
        <v>81</v>
      </c>
    </row>
    <row r="269" s="2" customFormat="1" ht="24.15" customHeight="1">
      <c r="A269" s="40"/>
      <c r="B269" s="41"/>
      <c r="C269" s="214" t="s">
        <v>456</v>
      </c>
      <c r="D269" s="214" t="s">
        <v>154</v>
      </c>
      <c r="E269" s="215" t="s">
        <v>457</v>
      </c>
      <c r="F269" s="216" t="s">
        <v>235</v>
      </c>
      <c r="G269" s="217" t="s">
        <v>231</v>
      </c>
      <c r="H269" s="218">
        <v>9.4830000000000005</v>
      </c>
      <c r="I269" s="219"/>
      <c r="J269" s="220">
        <f>ROUND(I269*H269,2)</f>
        <v>0</v>
      </c>
      <c r="K269" s="216" t="s">
        <v>158</v>
      </c>
      <c r="L269" s="46"/>
      <c r="M269" s="221" t="s">
        <v>19</v>
      </c>
      <c r="N269" s="222" t="s">
        <v>43</v>
      </c>
      <c r="O269" s="86"/>
      <c r="P269" s="223">
        <f>O269*H269</f>
        <v>0</v>
      </c>
      <c r="Q269" s="223">
        <v>0</v>
      </c>
      <c r="R269" s="223">
        <f>Q269*H269</f>
        <v>0</v>
      </c>
      <c r="S269" s="223">
        <v>0</v>
      </c>
      <c r="T269" s="224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25" t="s">
        <v>159</v>
      </c>
      <c r="AT269" s="225" t="s">
        <v>154</v>
      </c>
      <c r="AU269" s="225" t="s">
        <v>81</v>
      </c>
      <c r="AY269" s="19" t="s">
        <v>152</v>
      </c>
      <c r="BE269" s="226">
        <f>IF(N269="základní",J269,0)</f>
        <v>0</v>
      </c>
      <c r="BF269" s="226">
        <f>IF(N269="snížená",J269,0)</f>
        <v>0</v>
      </c>
      <c r="BG269" s="226">
        <f>IF(N269="zákl. přenesená",J269,0)</f>
        <v>0</v>
      </c>
      <c r="BH269" s="226">
        <f>IF(N269="sníž. přenesená",J269,0)</f>
        <v>0</v>
      </c>
      <c r="BI269" s="226">
        <f>IF(N269="nulová",J269,0)</f>
        <v>0</v>
      </c>
      <c r="BJ269" s="19" t="s">
        <v>79</v>
      </c>
      <c r="BK269" s="226">
        <f>ROUND(I269*H269,2)</f>
        <v>0</v>
      </c>
      <c r="BL269" s="19" t="s">
        <v>159</v>
      </c>
      <c r="BM269" s="225" t="s">
        <v>458</v>
      </c>
    </row>
    <row r="270" s="2" customFormat="1">
      <c r="A270" s="40"/>
      <c r="B270" s="41"/>
      <c r="C270" s="42"/>
      <c r="D270" s="227" t="s">
        <v>161</v>
      </c>
      <c r="E270" s="42"/>
      <c r="F270" s="228" t="s">
        <v>459</v>
      </c>
      <c r="G270" s="42"/>
      <c r="H270" s="42"/>
      <c r="I270" s="229"/>
      <c r="J270" s="42"/>
      <c r="K270" s="42"/>
      <c r="L270" s="46"/>
      <c r="M270" s="230"/>
      <c r="N270" s="231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161</v>
      </c>
      <c r="AU270" s="19" t="s">
        <v>81</v>
      </c>
    </row>
    <row r="271" s="14" customFormat="1">
      <c r="A271" s="14"/>
      <c r="B271" s="243"/>
      <c r="C271" s="244"/>
      <c r="D271" s="234" t="s">
        <v>163</v>
      </c>
      <c r="E271" s="245" t="s">
        <v>19</v>
      </c>
      <c r="F271" s="246" t="s">
        <v>460</v>
      </c>
      <c r="G271" s="244"/>
      <c r="H271" s="247">
        <v>9.4830000000000005</v>
      </c>
      <c r="I271" s="248"/>
      <c r="J271" s="244"/>
      <c r="K271" s="244"/>
      <c r="L271" s="249"/>
      <c r="M271" s="250"/>
      <c r="N271" s="251"/>
      <c r="O271" s="251"/>
      <c r="P271" s="251"/>
      <c r="Q271" s="251"/>
      <c r="R271" s="251"/>
      <c r="S271" s="251"/>
      <c r="T271" s="252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3" t="s">
        <v>163</v>
      </c>
      <c r="AU271" s="253" t="s">
        <v>81</v>
      </c>
      <c r="AV271" s="14" t="s">
        <v>81</v>
      </c>
      <c r="AW271" s="14" t="s">
        <v>33</v>
      </c>
      <c r="AX271" s="14" t="s">
        <v>79</v>
      </c>
      <c r="AY271" s="253" t="s">
        <v>152</v>
      </c>
    </row>
    <row r="272" s="2" customFormat="1" ht="24.15" customHeight="1">
      <c r="A272" s="40"/>
      <c r="B272" s="41"/>
      <c r="C272" s="214" t="s">
        <v>461</v>
      </c>
      <c r="D272" s="214" t="s">
        <v>154</v>
      </c>
      <c r="E272" s="215" t="s">
        <v>462</v>
      </c>
      <c r="F272" s="216" t="s">
        <v>463</v>
      </c>
      <c r="G272" s="217" t="s">
        <v>231</v>
      </c>
      <c r="H272" s="218">
        <v>1.833</v>
      </c>
      <c r="I272" s="219"/>
      <c r="J272" s="220">
        <f>ROUND(I272*H272,2)</f>
        <v>0</v>
      </c>
      <c r="K272" s="216" t="s">
        <v>158</v>
      </c>
      <c r="L272" s="46"/>
      <c r="M272" s="221" t="s">
        <v>19</v>
      </c>
      <c r="N272" s="222" t="s">
        <v>43</v>
      </c>
      <c r="O272" s="86"/>
      <c r="P272" s="223">
        <f>O272*H272</f>
        <v>0</v>
      </c>
      <c r="Q272" s="223">
        <v>0</v>
      </c>
      <c r="R272" s="223">
        <f>Q272*H272</f>
        <v>0</v>
      </c>
      <c r="S272" s="223">
        <v>0</v>
      </c>
      <c r="T272" s="224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25" t="s">
        <v>159</v>
      </c>
      <c r="AT272" s="225" t="s">
        <v>154</v>
      </c>
      <c r="AU272" s="225" t="s">
        <v>81</v>
      </c>
      <c r="AY272" s="19" t="s">
        <v>152</v>
      </c>
      <c r="BE272" s="226">
        <f>IF(N272="základní",J272,0)</f>
        <v>0</v>
      </c>
      <c r="BF272" s="226">
        <f>IF(N272="snížená",J272,0)</f>
        <v>0</v>
      </c>
      <c r="BG272" s="226">
        <f>IF(N272="zákl. přenesená",J272,0)</f>
        <v>0</v>
      </c>
      <c r="BH272" s="226">
        <f>IF(N272="sníž. přenesená",J272,0)</f>
        <v>0</v>
      </c>
      <c r="BI272" s="226">
        <f>IF(N272="nulová",J272,0)</f>
        <v>0</v>
      </c>
      <c r="BJ272" s="19" t="s">
        <v>79</v>
      </c>
      <c r="BK272" s="226">
        <f>ROUND(I272*H272,2)</f>
        <v>0</v>
      </c>
      <c r="BL272" s="19" t="s">
        <v>159</v>
      </c>
      <c r="BM272" s="225" t="s">
        <v>464</v>
      </c>
    </row>
    <row r="273" s="2" customFormat="1">
      <c r="A273" s="40"/>
      <c r="B273" s="41"/>
      <c r="C273" s="42"/>
      <c r="D273" s="227" t="s">
        <v>161</v>
      </c>
      <c r="E273" s="42"/>
      <c r="F273" s="228" t="s">
        <v>465</v>
      </c>
      <c r="G273" s="42"/>
      <c r="H273" s="42"/>
      <c r="I273" s="229"/>
      <c r="J273" s="42"/>
      <c r="K273" s="42"/>
      <c r="L273" s="46"/>
      <c r="M273" s="230"/>
      <c r="N273" s="231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161</v>
      </c>
      <c r="AU273" s="19" t="s">
        <v>81</v>
      </c>
    </row>
    <row r="274" s="14" customFormat="1">
      <c r="A274" s="14"/>
      <c r="B274" s="243"/>
      <c r="C274" s="244"/>
      <c r="D274" s="234" t="s">
        <v>163</v>
      </c>
      <c r="E274" s="245" t="s">
        <v>19</v>
      </c>
      <c r="F274" s="246" t="s">
        <v>466</v>
      </c>
      <c r="G274" s="244"/>
      <c r="H274" s="247">
        <v>1.833</v>
      </c>
      <c r="I274" s="248"/>
      <c r="J274" s="244"/>
      <c r="K274" s="244"/>
      <c r="L274" s="249"/>
      <c r="M274" s="250"/>
      <c r="N274" s="251"/>
      <c r="O274" s="251"/>
      <c r="P274" s="251"/>
      <c r="Q274" s="251"/>
      <c r="R274" s="251"/>
      <c r="S274" s="251"/>
      <c r="T274" s="252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3" t="s">
        <v>163</v>
      </c>
      <c r="AU274" s="253" t="s">
        <v>81</v>
      </c>
      <c r="AV274" s="14" t="s">
        <v>81</v>
      </c>
      <c r="AW274" s="14" t="s">
        <v>33</v>
      </c>
      <c r="AX274" s="14" t="s">
        <v>79</v>
      </c>
      <c r="AY274" s="253" t="s">
        <v>152</v>
      </c>
    </row>
    <row r="275" s="12" customFormat="1" ht="22.8" customHeight="1">
      <c r="A275" s="12"/>
      <c r="B275" s="198"/>
      <c r="C275" s="199"/>
      <c r="D275" s="200" t="s">
        <v>71</v>
      </c>
      <c r="E275" s="212" t="s">
        <v>467</v>
      </c>
      <c r="F275" s="212" t="s">
        <v>468</v>
      </c>
      <c r="G275" s="199"/>
      <c r="H275" s="199"/>
      <c r="I275" s="202"/>
      <c r="J275" s="213">
        <f>BK275</f>
        <v>0</v>
      </c>
      <c r="K275" s="199"/>
      <c r="L275" s="204"/>
      <c r="M275" s="205"/>
      <c r="N275" s="206"/>
      <c r="O275" s="206"/>
      <c r="P275" s="207">
        <f>SUM(P276:P277)</f>
        <v>0</v>
      </c>
      <c r="Q275" s="206"/>
      <c r="R275" s="207">
        <f>SUM(R276:R277)</f>
        <v>0</v>
      </c>
      <c r="S275" s="206"/>
      <c r="T275" s="208">
        <f>SUM(T276:T277)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09" t="s">
        <v>79</v>
      </c>
      <c r="AT275" s="210" t="s">
        <v>71</v>
      </c>
      <c r="AU275" s="210" t="s">
        <v>79</v>
      </c>
      <c r="AY275" s="209" t="s">
        <v>152</v>
      </c>
      <c r="BK275" s="211">
        <f>SUM(BK276:BK277)</f>
        <v>0</v>
      </c>
    </row>
    <row r="276" s="2" customFormat="1" ht="24.15" customHeight="1">
      <c r="A276" s="40"/>
      <c r="B276" s="41"/>
      <c r="C276" s="214" t="s">
        <v>469</v>
      </c>
      <c r="D276" s="214" t="s">
        <v>154</v>
      </c>
      <c r="E276" s="215" t="s">
        <v>470</v>
      </c>
      <c r="F276" s="216" t="s">
        <v>471</v>
      </c>
      <c r="G276" s="217" t="s">
        <v>231</v>
      </c>
      <c r="H276" s="218">
        <v>81.858000000000004</v>
      </c>
      <c r="I276" s="219"/>
      <c r="J276" s="220">
        <f>ROUND(I276*H276,2)</f>
        <v>0</v>
      </c>
      <c r="K276" s="216" t="s">
        <v>158</v>
      </c>
      <c r="L276" s="46"/>
      <c r="M276" s="221" t="s">
        <v>19</v>
      </c>
      <c r="N276" s="222" t="s">
        <v>43</v>
      </c>
      <c r="O276" s="86"/>
      <c r="P276" s="223">
        <f>O276*H276</f>
        <v>0</v>
      </c>
      <c r="Q276" s="223">
        <v>0</v>
      </c>
      <c r="R276" s="223">
        <f>Q276*H276</f>
        <v>0</v>
      </c>
      <c r="S276" s="223">
        <v>0</v>
      </c>
      <c r="T276" s="224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25" t="s">
        <v>159</v>
      </c>
      <c r="AT276" s="225" t="s">
        <v>154</v>
      </c>
      <c r="AU276" s="225" t="s">
        <v>81</v>
      </c>
      <c r="AY276" s="19" t="s">
        <v>152</v>
      </c>
      <c r="BE276" s="226">
        <f>IF(N276="základní",J276,0)</f>
        <v>0</v>
      </c>
      <c r="BF276" s="226">
        <f>IF(N276="snížená",J276,0)</f>
        <v>0</v>
      </c>
      <c r="BG276" s="226">
        <f>IF(N276="zákl. přenesená",J276,0)</f>
        <v>0</v>
      </c>
      <c r="BH276" s="226">
        <f>IF(N276="sníž. přenesená",J276,0)</f>
        <v>0</v>
      </c>
      <c r="BI276" s="226">
        <f>IF(N276="nulová",J276,0)</f>
        <v>0</v>
      </c>
      <c r="BJ276" s="19" t="s">
        <v>79</v>
      </c>
      <c r="BK276" s="226">
        <f>ROUND(I276*H276,2)</f>
        <v>0</v>
      </c>
      <c r="BL276" s="19" t="s">
        <v>159</v>
      </c>
      <c r="BM276" s="225" t="s">
        <v>472</v>
      </c>
    </row>
    <row r="277" s="2" customFormat="1">
      <c r="A277" s="40"/>
      <c r="B277" s="41"/>
      <c r="C277" s="42"/>
      <c r="D277" s="227" t="s">
        <v>161</v>
      </c>
      <c r="E277" s="42"/>
      <c r="F277" s="228" t="s">
        <v>473</v>
      </c>
      <c r="G277" s="42"/>
      <c r="H277" s="42"/>
      <c r="I277" s="229"/>
      <c r="J277" s="42"/>
      <c r="K277" s="42"/>
      <c r="L277" s="46"/>
      <c r="M277" s="230"/>
      <c r="N277" s="231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161</v>
      </c>
      <c r="AU277" s="19" t="s">
        <v>81</v>
      </c>
    </row>
    <row r="278" s="12" customFormat="1" ht="25.92" customHeight="1">
      <c r="A278" s="12"/>
      <c r="B278" s="198"/>
      <c r="C278" s="199"/>
      <c r="D278" s="200" t="s">
        <v>71</v>
      </c>
      <c r="E278" s="201" t="s">
        <v>474</v>
      </c>
      <c r="F278" s="201" t="s">
        <v>475</v>
      </c>
      <c r="G278" s="199"/>
      <c r="H278" s="199"/>
      <c r="I278" s="202"/>
      <c r="J278" s="203">
        <f>BK278</f>
        <v>0</v>
      </c>
      <c r="K278" s="199"/>
      <c r="L278" s="204"/>
      <c r="M278" s="205"/>
      <c r="N278" s="206"/>
      <c r="O278" s="206"/>
      <c r="P278" s="207">
        <f>P279+P287+P295</f>
        <v>0</v>
      </c>
      <c r="Q278" s="206"/>
      <c r="R278" s="207">
        <f>R279+R287+R295</f>
        <v>0</v>
      </c>
      <c r="S278" s="206"/>
      <c r="T278" s="208">
        <f>T279+T287+T295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09" t="s">
        <v>183</v>
      </c>
      <c r="AT278" s="210" t="s">
        <v>71</v>
      </c>
      <c r="AU278" s="210" t="s">
        <v>72</v>
      </c>
      <c r="AY278" s="209" t="s">
        <v>152</v>
      </c>
      <c r="BK278" s="211">
        <f>BK279+BK287+BK295</f>
        <v>0</v>
      </c>
    </row>
    <row r="279" s="12" customFormat="1" ht="22.8" customHeight="1">
      <c r="A279" s="12"/>
      <c r="B279" s="198"/>
      <c r="C279" s="199"/>
      <c r="D279" s="200" t="s">
        <v>71</v>
      </c>
      <c r="E279" s="212" t="s">
        <v>476</v>
      </c>
      <c r="F279" s="212" t="s">
        <v>477</v>
      </c>
      <c r="G279" s="199"/>
      <c r="H279" s="199"/>
      <c r="I279" s="202"/>
      <c r="J279" s="213">
        <f>BK279</f>
        <v>0</v>
      </c>
      <c r="K279" s="199"/>
      <c r="L279" s="204"/>
      <c r="M279" s="205"/>
      <c r="N279" s="206"/>
      <c r="O279" s="206"/>
      <c r="P279" s="207">
        <f>SUM(P280:P286)</f>
        <v>0</v>
      </c>
      <c r="Q279" s="206"/>
      <c r="R279" s="207">
        <f>SUM(R280:R286)</f>
        <v>0</v>
      </c>
      <c r="S279" s="206"/>
      <c r="T279" s="208">
        <f>SUM(T280:T286)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09" t="s">
        <v>183</v>
      </c>
      <c r="AT279" s="210" t="s">
        <v>71</v>
      </c>
      <c r="AU279" s="210" t="s">
        <v>79</v>
      </c>
      <c r="AY279" s="209" t="s">
        <v>152</v>
      </c>
      <c r="BK279" s="211">
        <f>SUM(BK280:BK286)</f>
        <v>0</v>
      </c>
    </row>
    <row r="280" s="2" customFormat="1" ht="16.5" customHeight="1">
      <c r="A280" s="40"/>
      <c r="B280" s="41"/>
      <c r="C280" s="214" t="s">
        <v>478</v>
      </c>
      <c r="D280" s="214" t="s">
        <v>154</v>
      </c>
      <c r="E280" s="215" t="s">
        <v>479</v>
      </c>
      <c r="F280" s="216" t="s">
        <v>480</v>
      </c>
      <c r="G280" s="217" t="s">
        <v>481</v>
      </c>
      <c r="H280" s="218">
        <v>10</v>
      </c>
      <c r="I280" s="219"/>
      <c r="J280" s="220">
        <f>ROUND(I280*H280,2)</f>
        <v>0</v>
      </c>
      <c r="K280" s="216" t="s">
        <v>19</v>
      </c>
      <c r="L280" s="46"/>
      <c r="M280" s="221" t="s">
        <v>19</v>
      </c>
      <c r="N280" s="222" t="s">
        <v>43</v>
      </c>
      <c r="O280" s="86"/>
      <c r="P280" s="223">
        <f>O280*H280</f>
        <v>0</v>
      </c>
      <c r="Q280" s="223">
        <v>0</v>
      </c>
      <c r="R280" s="223">
        <f>Q280*H280</f>
        <v>0</v>
      </c>
      <c r="S280" s="223">
        <v>0</v>
      </c>
      <c r="T280" s="224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25" t="s">
        <v>482</v>
      </c>
      <c r="AT280" s="225" t="s">
        <v>154</v>
      </c>
      <c r="AU280" s="225" t="s">
        <v>81</v>
      </c>
      <c r="AY280" s="19" t="s">
        <v>152</v>
      </c>
      <c r="BE280" s="226">
        <f>IF(N280="základní",J280,0)</f>
        <v>0</v>
      </c>
      <c r="BF280" s="226">
        <f>IF(N280="snížená",J280,0)</f>
        <v>0</v>
      </c>
      <c r="BG280" s="226">
        <f>IF(N280="zákl. přenesená",J280,0)</f>
        <v>0</v>
      </c>
      <c r="BH280" s="226">
        <f>IF(N280="sníž. přenesená",J280,0)</f>
        <v>0</v>
      </c>
      <c r="BI280" s="226">
        <f>IF(N280="nulová",J280,0)</f>
        <v>0</v>
      </c>
      <c r="BJ280" s="19" t="s">
        <v>79</v>
      </c>
      <c r="BK280" s="226">
        <f>ROUND(I280*H280,2)</f>
        <v>0</v>
      </c>
      <c r="BL280" s="19" t="s">
        <v>482</v>
      </c>
      <c r="BM280" s="225" t="s">
        <v>483</v>
      </c>
    </row>
    <row r="281" s="13" customFormat="1">
      <c r="A281" s="13"/>
      <c r="B281" s="232"/>
      <c r="C281" s="233"/>
      <c r="D281" s="234" t="s">
        <v>163</v>
      </c>
      <c r="E281" s="235" t="s">
        <v>19</v>
      </c>
      <c r="F281" s="236" t="s">
        <v>484</v>
      </c>
      <c r="G281" s="233"/>
      <c r="H281" s="235" t="s">
        <v>19</v>
      </c>
      <c r="I281" s="237"/>
      <c r="J281" s="233"/>
      <c r="K281" s="233"/>
      <c r="L281" s="238"/>
      <c r="M281" s="239"/>
      <c r="N281" s="240"/>
      <c r="O281" s="240"/>
      <c r="P281" s="240"/>
      <c r="Q281" s="240"/>
      <c r="R281" s="240"/>
      <c r="S281" s="240"/>
      <c r="T281" s="24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2" t="s">
        <v>163</v>
      </c>
      <c r="AU281" s="242" t="s">
        <v>81</v>
      </c>
      <c r="AV281" s="13" t="s">
        <v>79</v>
      </c>
      <c r="AW281" s="13" t="s">
        <v>33</v>
      </c>
      <c r="AX281" s="13" t="s">
        <v>72</v>
      </c>
      <c r="AY281" s="242" t="s">
        <v>152</v>
      </c>
    </row>
    <row r="282" s="14" customFormat="1">
      <c r="A282" s="14"/>
      <c r="B282" s="243"/>
      <c r="C282" s="244"/>
      <c r="D282" s="234" t="s">
        <v>163</v>
      </c>
      <c r="E282" s="245" t="s">
        <v>19</v>
      </c>
      <c r="F282" s="246" t="s">
        <v>219</v>
      </c>
      <c r="G282" s="244"/>
      <c r="H282" s="247">
        <v>10</v>
      </c>
      <c r="I282" s="248"/>
      <c r="J282" s="244"/>
      <c r="K282" s="244"/>
      <c r="L282" s="249"/>
      <c r="M282" s="250"/>
      <c r="N282" s="251"/>
      <c r="O282" s="251"/>
      <c r="P282" s="251"/>
      <c r="Q282" s="251"/>
      <c r="R282" s="251"/>
      <c r="S282" s="251"/>
      <c r="T282" s="252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3" t="s">
        <v>163</v>
      </c>
      <c r="AU282" s="253" t="s">
        <v>81</v>
      </c>
      <c r="AV282" s="14" t="s">
        <v>81</v>
      </c>
      <c r="AW282" s="14" t="s">
        <v>33</v>
      </c>
      <c r="AX282" s="14" t="s">
        <v>79</v>
      </c>
      <c r="AY282" s="253" t="s">
        <v>152</v>
      </c>
    </row>
    <row r="283" s="2" customFormat="1" ht="16.5" customHeight="1">
      <c r="A283" s="40"/>
      <c r="B283" s="41"/>
      <c r="C283" s="214" t="s">
        <v>485</v>
      </c>
      <c r="D283" s="214" t="s">
        <v>154</v>
      </c>
      <c r="E283" s="215" t="s">
        <v>486</v>
      </c>
      <c r="F283" s="216" t="s">
        <v>487</v>
      </c>
      <c r="G283" s="217" t="s">
        <v>481</v>
      </c>
      <c r="H283" s="218">
        <v>10</v>
      </c>
      <c r="I283" s="219"/>
      <c r="J283" s="220">
        <f>ROUND(I283*H283,2)</f>
        <v>0</v>
      </c>
      <c r="K283" s="216" t="s">
        <v>19</v>
      </c>
      <c r="L283" s="46"/>
      <c r="M283" s="221" t="s">
        <v>19</v>
      </c>
      <c r="N283" s="222" t="s">
        <v>43</v>
      </c>
      <c r="O283" s="86"/>
      <c r="P283" s="223">
        <f>O283*H283</f>
        <v>0</v>
      </c>
      <c r="Q283" s="223">
        <v>0</v>
      </c>
      <c r="R283" s="223">
        <f>Q283*H283</f>
        <v>0</v>
      </c>
      <c r="S283" s="223">
        <v>0</v>
      </c>
      <c r="T283" s="224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25" t="s">
        <v>482</v>
      </c>
      <c r="AT283" s="225" t="s">
        <v>154</v>
      </c>
      <c r="AU283" s="225" t="s">
        <v>81</v>
      </c>
      <c r="AY283" s="19" t="s">
        <v>152</v>
      </c>
      <c r="BE283" s="226">
        <f>IF(N283="základní",J283,0)</f>
        <v>0</v>
      </c>
      <c r="BF283" s="226">
        <f>IF(N283="snížená",J283,0)</f>
        <v>0</v>
      </c>
      <c r="BG283" s="226">
        <f>IF(N283="zákl. přenesená",J283,0)</f>
        <v>0</v>
      </c>
      <c r="BH283" s="226">
        <f>IF(N283="sníž. přenesená",J283,0)</f>
        <v>0</v>
      </c>
      <c r="BI283" s="226">
        <f>IF(N283="nulová",J283,0)</f>
        <v>0</v>
      </c>
      <c r="BJ283" s="19" t="s">
        <v>79</v>
      </c>
      <c r="BK283" s="226">
        <f>ROUND(I283*H283,2)</f>
        <v>0</v>
      </c>
      <c r="BL283" s="19" t="s">
        <v>482</v>
      </c>
      <c r="BM283" s="225" t="s">
        <v>488</v>
      </c>
    </row>
    <row r="284" s="2" customFormat="1" ht="16.5" customHeight="1">
      <c r="A284" s="40"/>
      <c r="B284" s="41"/>
      <c r="C284" s="214" t="s">
        <v>489</v>
      </c>
      <c r="D284" s="214" t="s">
        <v>154</v>
      </c>
      <c r="E284" s="215" t="s">
        <v>490</v>
      </c>
      <c r="F284" s="216" t="s">
        <v>491</v>
      </c>
      <c r="G284" s="217" t="s">
        <v>481</v>
      </c>
      <c r="H284" s="218">
        <v>10</v>
      </c>
      <c r="I284" s="219"/>
      <c r="J284" s="220">
        <f>ROUND(I284*H284,2)</f>
        <v>0</v>
      </c>
      <c r="K284" s="216" t="s">
        <v>19</v>
      </c>
      <c r="L284" s="46"/>
      <c r="M284" s="221" t="s">
        <v>19</v>
      </c>
      <c r="N284" s="222" t="s">
        <v>43</v>
      </c>
      <c r="O284" s="86"/>
      <c r="P284" s="223">
        <f>O284*H284</f>
        <v>0</v>
      </c>
      <c r="Q284" s="223">
        <v>0</v>
      </c>
      <c r="R284" s="223">
        <f>Q284*H284</f>
        <v>0</v>
      </c>
      <c r="S284" s="223">
        <v>0</v>
      </c>
      <c r="T284" s="224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25" t="s">
        <v>482</v>
      </c>
      <c r="AT284" s="225" t="s">
        <v>154</v>
      </c>
      <c r="AU284" s="225" t="s">
        <v>81</v>
      </c>
      <c r="AY284" s="19" t="s">
        <v>152</v>
      </c>
      <c r="BE284" s="226">
        <f>IF(N284="základní",J284,0)</f>
        <v>0</v>
      </c>
      <c r="BF284" s="226">
        <f>IF(N284="snížená",J284,0)</f>
        <v>0</v>
      </c>
      <c r="BG284" s="226">
        <f>IF(N284="zákl. přenesená",J284,0)</f>
        <v>0</v>
      </c>
      <c r="BH284" s="226">
        <f>IF(N284="sníž. přenesená",J284,0)</f>
        <v>0</v>
      </c>
      <c r="BI284" s="226">
        <f>IF(N284="nulová",J284,0)</f>
        <v>0</v>
      </c>
      <c r="BJ284" s="19" t="s">
        <v>79</v>
      </c>
      <c r="BK284" s="226">
        <f>ROUND(I284*H284,2)</f>
        <v>0</v>
      </c>
      <c r="BL284" s="19" t="s">
        <v>482</v>
      </c>
      <c r="BM284" s="225" t="s">
        <v>492</v>
      </c>
    </row>
    <row r="285" s="13" customFormat="1">
      <c r="A285" s="13"/>
      <c r="B285" s="232"/>
      <c r="C285" s="233"/>
      <c r="D285" s="234" t="s">
        <v>163</v>
      </c>
      <c r="E285" s="235" t="s">
        <v>19</v>
      </c>
      <c r="F285" s="236" t="s">
        <v>493</v>
      </c>
      <c r="G285" s="233"/>
      <c r="H285" s="235" t="s">
        <v>19</v>
      </c>
      <c r="I285" s="237"/>
      <c r="J285" s="233"/>
      <c r="K285" s="233"/>
      <c r="L285" s="238"/>
      <c r="M285" s="239"/>
      <c r="N285" s="240"/>
      <c r="O285" s="240"/>
      <c r="P285" s="240"/>
      <c r="Q285" s="240"/>
      <c r="R285" s="240"/>
      <c r="S285" s="240"/>
      <c r="T285" s="24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2" t="s">
        <v>163</v>
      </c>
      <c r="AU285" s="242" t="s">
        <v>81</v>
      </c>
      <c r="AV285" s="13" t="s">
        <v>79</v>
      </c>
      <c r="AW285" s="13" t="s">
        <v>33</v>
      </c>
      <c r="AX285" s="13" t="s">
        <v>72</v>
      </c>
      <c r="AY285" s="242" t="s">
        <v>152</v>
      </c>
    </row>
    <row r="286" s="14" customFormat="1">
      <c r="A286" s="14"/>
      <c r="B286" s="243"/>
      <c r="C286" s="244"/>
      <c r="D286" s="234" t="s">
        <v>163</v>
      </c>
      <c r="E286" s="245" t="s">
        <v>19</v>
      </c>
      <c r="F286" s="246" t="s">
        <v>219</v>
      </c>
      <c r="G286" s="244"/>
      <c r="H286" s="247">
        <v>10</v>
      </c>
      <c r="I286" s="248"/>
      <c r="J286" s="244"/>
      <c r="K286" s="244"/>
      <c r="L286" s="249"/>
      <c r="M286" s="250"/>
      <c r="N286" s="251"/>
      <c r="O286" s="251"/>
      <c r="P286" s="251"/>
      <c r="Q286" s="251"/>
      <c r="R286" s="251"/>
      <c r="S286" s="251"/>
      <c r="T286" s="252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3" t="s">
        <v>163</v>
      </c>
      <c r="AU286" s="253" t="s">
        <v>81</v>
      </c>
      <c r="AV286" s="14" t="s">
        <v>81</v>
      </c>
      <c r="AW286" s="14" t="s">
        <v>33</v>
      </c>
      <c r="AX286" s="14" t="s">
        <v>79</v>
      </c>
      <c r="AY286" s="253" t="s">
        <v>152</v>
      </c>
    </row>
    <row r="287" s="12" customFormat="1" ht="22.8" customHeight="1">
      <c r="A287" s="12"/>
      <c r="B287" s="198"/>
      <c r="C287" s="199"/>
      <c r="D287" s="200" t="s">
        <v>71</v>
      </c>
      <c r="E287" s="212" t="s">
        <v>494</v>
      </c>
      <c r="F287" s="212" t="s">
        <v>495</v>
      </c>
      <c r="G287" s="199"/>
      <c r="H287" s="199"/>
      <c r="I287" s="202"/>
      <c r="J287" s="213">
        <f>BK287</f>
        <v>0</v>
      </c>
      <c r="K287" s="199"/>
      <c r="L287" s="204"/>
      <c r="M287" s="205"/>
      <c r="N287" s="206"/>
      <c r="O287" s="206"/>
      <c r="P287" s="207">
        <f>SUM(P288:P294)</f>
        <v>0</v>
      </c>
      <c r="Q287" s="206"/>
      <c r="R287" s="207">
        <f>SUM(R288:R294)</f>
        <v>0</v>
      </c>
      <c r="S287" s="206"/>
      <c r="T287" s="208">
        <f>SUM(T288:T294)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09" t="s">
        <v>183</v>
      </c>
      <c r="AT287" s="210" t="s">
        <v>71</v>
      </c>
      <c r="AU287" s="210" t="s">
        <v>79</v>
      </c>
      <c r="AY287" s="209" t="s">
        <v>152</v>
      </c>
      <c r="BK287" s="211">
        <f>SUM(BK288:BK294)</f>
        <v>0</v>
      </c>
    </row>
    <row r="288" s="2" customFormat="1" ht="16.5" customHeight="1">
      <c r="A288" s="40"/>
      <c r="B288" s="41"/>
      <c r="C288" s="214" t="s">
        <v>496</v>
      </c>
      <c r="D288" s="214" t="s">
        <v>154</v>
      </c>
      <c r="E288" s="215" t="s">
        <v>497</v>
      </c>
      <c r="F288" s="216" t="s">
        <v>498</v>
      </c>
      <c r="G288" s="217" t="s">
        <v>400</v>
      </c>
      <c r="H288" s="218">
        <v>1</v>
      </c>
      <c r="I288" s="219"/>
      <c r="J288" s="220">
        <f>ROUND(I288*H288,2)</f>
        <v>0</v>
      </c>
      <c r="K288" s="216" t="s">
        <v>19</v>
      </c>
      <c r="L288" s="46"/>
      <c r="M288" s="221" t="s">
        <v>19</v>
      </c>
      <c r="N288" s="222" t="s">
        <v>43</v>
      </c>
      <c r="O288" s="86"/>
      <c r="P288" s="223">
        <f>O288*H288</f>
        <v>0</v>
      </c>
      <c r="Q288" s="223">
        <v>0</v>
      </c>
      <c r="R288" s="223">
        <f>Q288*H288</f>
        <v>0</v>
      </c>
      <c r="S288" s="223">
        <v>0</v>
      </c>
      <c r="T288" s="224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25" t="s">
        <v>482</v>
      </c>
      <c r="AT288" s="225" t="s">
        <v>154</v>
      </c>
      <c r="AU288" s="225" t="s">
        <v>81</v>
      </c>
      <c r="AY288" s="19" t="s">
        <v>152</v>
      </c>
      <c r="BE288" s="226">
        <f>IF(N288="základní",J288,0)</f>
        <v>0</v>
      </c>
      <c r="BF288" s="226">
        <f>IF(N288="snížená",J288,0)</f>
        <v>0</v>
      </c>
      <c r="BG288" s="226">
        <f>IF(N288="zákl. přenesená",J288,0)</f>
        <v>0</v>
      </c>
      <c r="BH288" s="226">
        <f>IF(N288="sníž. přenesená",J288,0)</f>
        <v>0</v>
      </c>
      <c r="BI288" s="226">
        <f>IF(N288="nulová",J288,0)</f>
        <v>0</v>
      </c>
      <c r="BJ288" s="19" t="s">
        <v>79</v>
      </c>
      <c r="BK288" s="226">
        <f>ROUND(I288*H288,2)</f>
        <v>0</v>
      </c>
      <c r="BL288" s="19" t="s">
        <v>482</v>
      </c>
      <c r="BM288" s="225" t="s">
        <v>499</v>
      </c>
    </row>
    <row r="289" s="2" customFormat="1" ht="16.5" customHeight="1">
      <c r="A289" s="40"/>
      <c r="B289" s="41"/>
      <c r="C289" s="214" t="s">
        <v>500</v>
      </c>
      <c r="D289" s="214" t="s">
        <v>154</v>
      </c>
      <c r="E289" s="215" t="s">
        <v>501</v>
      </c>
      <c r="F289" s="216" t="s">
        <v>502</v>
      </c>
      <c r="G289" s="217" t="s">
        <v>503</v>
      </c>
      <c r="H289" s="218">
        <v>1</v>
      </c>
      <c r="I289" s="219"/>
      <c r="J289" s="220">
        <f>ROUND(I289*H289,2)</f>
        <v>0</v>
      </c>
      <c r="K289" s="216" t="s">
        <v>19</v>
      </c>
      <c r="L289" s="46"/>
      <c r="M289" s="221" t="s">
        <v>19</v>
      </c>
      <c r="N289" s="222" t="s">
        <v>43</v>
      </c>
      <c r="O289" s="86"/>
      <c r="P289" s="223">
        <f>O289*H289</f>
        <v>0</v>
      </c>
      <c r="Q289" s="223">
        <v>0</v>
      </c>
      <c r="R289" s="223">
        <f>Q289*H289</f>
        <v>0</v>
      </c>
      <c r="S289" s="223">
        <v>0</v>
      </c>
      <c r="T289" s="224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25" t="s">
        <v>482</v>
      </c>
      <c r="AT289" s="225" t="s">
        <v>154</v>
      </c>
      <c r="AU289" s="225" t="s">
        <v>81</v>
      </c>
      <c r="AY289" s="19" t="s">
        <v>152</v>
      </c>
      <c r="BE289" s="226">
        <f>IF(N289="základní",J289,0)</f>
        <v>0</v>
      </c>
      <c r="BF289" s="226">
        <f>IF(N289="snížená",J289,0)</f>
        <v>0</v>
      </c>
      <c r="BG289" s="226">
        <f>IF(N289="zákl. přenesená",J289,0)</f>
        <v>0</v>
      </c>
      <c r="BH289" s="226">
        <f>IF(N289="sníž. přenesená",J289,0)</f>
        <v>0</v>
      </c>
      <c r="BI289" s="226">
        <f>IF(N289="nulová",J289,0)</f>
        <v>0</v>
      </c>
      <c r="BJ289" s="19" t="s">
        <v>79</v>
      </c>
      <c r="BK289" s="226">
        <f>ROUND(I289*H289,2)</f>
        <v>0</v>
      </c>
      <c r="BL289" s="19" t="s">
        <v>482</v>
      </c>
      <c r="BM289" s="225" t="s">
        <v>504</v>
      </c>
    </row>
    <row r="290" s="14" customFormat="1">
      <c r="A290" s="14"/>
      <c r="B290" s="243"/>
      <c r="C290" s="244"/>
      <c r="D290" s="234" t="s">
        <v>163</v>
      </c>
      <c r="E290" s="245" t="s">
        <v>19</v>
      </c>
      <c r="F290" s="246" t="s">
        <v>79</v>
      </c>
      <c r="G290" s="244"/>
      <c r="H290" s="247">
        <v>1</v>
      </c>
      <c r="I290" s="248"/>
      <c r="J290" s="244"/>
      <c r="K290" s="244"/>
      <c r="L290" s="249"/>
      <c r="M290" s="250"/>
      <c r="N290" s="251"/>
      <c r="O290" s="251"/>
      <c r="P290" s="251"/>
      <c r="Q290" s="251"/>
      <c r="R290" s="251"/>
      <c r="S290" s="251"/>
      <c r="T290" s="252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3" t="s">
        <v>163</v>
      </c>
      <c r="AU290" s="253" t="s">
        <v>81</v>
      </c>
      <c r="AV290" s="14" t="s">
        <v>81</v>
      </c>
      <c r="AW290" s="14" t="s">
        <v>33</v>
      </c>
      <c r="AX290" s="14" t="s">
        <v>79</v>
      </c>
      <c r="AY290" s="253" t="s">
        <v>152</v>
      </c>
    </row>
    <row r="291" s="2" customFormat="1" ht="16.5" customHeight="1">
      <c r="A291" s="40"/>
      <c r="B291" s="41"/>
      <c r="C291" s="214" t="s">
        <v>505</v>
      </c>
      <c r="D291" s="214" t="s">
        <v>154</v>
      </c>
      <c r="E291" s="215" t="s">
        <v>506</v>
      </c>
      <c r="F291" s="216" t="s">
        <v>507</v>
      </c>
      <c r="G291" s="217" t="s">
        <v>503</v>
      </c>
      <c r="H291" s="218">
        <v>1</v>
      </c>
      <c r="I291" s="219"/>
      <c r="J291" s="220">
        <f>ROUND(I291*H291,2)</f>
        <v>0</v>
      </c>
      <c r="K291" s="216" t="s">
        <v>19</v>
      </c>
      <c r="L291" s="46"/>
      <c r="M291" s="221" t="s">
        <v>19</v>
      </c>
      <c r="N291" s="222" t="s">
        <v>43</v>
      </c>
      <c r="O291" s="86"/>
      <c r="P291" s="223">
        <f>O291*H291</f>
        <v>0</v>
      </c>
      <c r="Q291" s="223">
        <v>0</v>
      </c>
      <c r="R291" s="223">
        <f>Q291*H291</f>
        <v>0</v>
      </c>
      <c r="S291" s="223">
        <v>0</v>
      </c>
      <c r="T291" s="224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25" t="s">
        <v>482</v>
      </c>
      <c r="AT291" s="225" t="s">
        <v>154</v>
      </c>
      <c r="AU291" s="225" t="s">
        <v>81</v>
      </c>
      <c r="AY291" s="19" t="s">
        <v>152</v>
      </c>
      <c r="BE291" s="226">
        <f>IF(N291="základní",J291,0)</f>
        <v>0</v>
      </c>
      <c r="BF291" s="226">
        <f>IF(N291="snížená",J291,0)</f>
        <v>0</v>
      </c>
      <c r="BG291" s="226">
        <f>IF(N291="zákl. přenesená",J291,0)</f>
        <v>0</v>
      </c>
      <c r="BH291" s="226">
        <f>IF(N291="sníž. přenesená",J291,0)</f>
        <v>0</v>
      </c>
      <c r="BI291" s="226">
        <f>IF(N291="nulová",J291,0)</f>
        <v>0</v>
      </c>
      <c r="BJ291" s="19" t="s">
        <v>79</v>
      </c>
      <c r="BK291" s="226">
        <f>ROUND(I291*H291,2)</f>
        <v>0</v>
      </c>
      <c r="BL291" s="19" t="s">
        <v>482</v>
      </c>
      <c r="BM291" s="225" t="s">
        <v>508</v>
      </c>
    </row>
    <row r="292" s="13" customFormat="1">
      <c r="A292" s="13"/>
      <c r="B292" s="232"/>
      <c r="C292" s="233"/>
      <c r="D292" s="234" t="s">
        <v>163</v>
      </c>
      <c r="E292" s="235" t="s">
        <v>19</v>
      </c>
      <c r="F292" s="236" t="s">
        <v>509</v>
      </c>
      <c r="G292" s="233"/>
      <c r="H292" s="235" t="s">
        <v>19</v>
      </c>
      <c r="I292" s="237"/>
      <c r="J292" s="233"/>
      <c r="K292" s="233"/>
      <c r="L292" s="238"/>
      <c r="M292" s="239"/>
      <c r="N292" s="240"/>
      <c r="O292" s="240"/>
      <c r="P292" s="240"/>
      <c r="Q292" s="240"/>
      <c r="R292" s="240"/>
      <c r="S292" s="240"/>
      <c r="T292" s="241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2" t="s">
        <v>163</v>
      </c>
      <c r="AU292" s="242" t="s">
        <v>81</v>
      </c>
      <c r="AV292" s="13" t="s">
        <v>79</v>
      </c>
      <c r="AW292" s="13" t="s">
        <v>33</v>
      </c>
      <c r="AX292" s="13" t="s">
        <v>72</v>
      </c>
      <c r="AY292" s="242" t="s">
        <v>152</v>
      </c>
    </row>
    <row r="293" s="14" customFormat="1">
      <c r="A293" s="14"/>
      <c r="B293" s="243"/>
      <c r="C293" s="244"/>
      <c r="D293" s="234" t="s">
        <v>163</v>
      </c>
      <c r="E293" s="245" t="s">
        <v>19</v>
      </c>
      <c r="F293" s="246" t="s">
        <v>79</v>
      </c>
      <c r="G293" s="244"/>
      <c r="H293" s="247">
        <v>1</v>
      </c>
      <c r="I293" s="248"/>
      <c r="J293" s="244"/>
      <c r="K293" s="244"/>
      <c r="L293" s="249"/>
      <c r="M293" s="250"/>
      <c r="N293" s="251"/>
      <c r="O293" s="251"/>
      <c r="P293" s="251"/>
      <c r="Q293" s="251"/>
      <c r="R293" s="251"/>
      <c r="S293" s="251"/>
      <c r="T293" s="252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3" t="s">
        <v>163</v>
      </c>
      <c r="AU293" s="253" t="s">
        <v>81</v>
      </c>
      <c r="AV293" s="14" t="s">
        <v>81</v>
      </c>
      <c r="AW293" s="14" t="s">
        <v>33</v>
      </c>
      <c r="AX293" s="14" t="s">
        <v>79</v>
      </c>
      <c r="AY293" s="253" t="s">
        <v>152</v>
      </c>
    </row>
    <row r="294" s="2" customFormat="1" ht="16.5" customHeight="1">
      <c r="A294" s="40"/>
      <c r="B294" s="41"/>
      <c r="C294" s="214" t="s">
        <v>510</v>
      </c>
      <c r="D294" s="214" t="s">
        <v>154</v>
      </c>
      <c r="E294" s="215" t="s">
        <v>511</v>
      </c>
      <c r="F294" s="216" t="s">
        <v>512</v>
      </c>
      <c r="G294" s="217" t="s">
        <v>407</v>
      </c>
      <c r="H294" s="218">
        <v>1</v>
      </c>
      <c r="I294" s="219"/>
      <c r="J294" s="220">
        <f>ROUND(I294*H294,2)</f>
        <v>0</v>
      </c>
      <c r="K294" s="216" t="s">
        <v>19</v>
      </c>
      <c r="L294" s="46"/>
      <c r="M294" s="221" t="s">
        <v>19</v>
      </c>
      <c r="N294" s="222" t="s">
        <v>43</v>
      </c>
      <c r="O294" s="86"/>
      <c r="P294" s="223">
        <f>O294*H294</f>
        <v>0</v>
      </c>
      <c r="Q294" s="223">
        <v>0</v>
      </c>
      <c r="R294" s="223">
        <f>Q294*H294</f>
        <v>0</v>
      </c>
      <c r="S294" s="223">
        <v>0</v>
      </c>
      <c r="T294" s="224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25" t="s">
        <v>482</v>
      </c>
      <c r="AT294" s="225" t="s">
        <v>154</v>
      </c>
      <c r="AU294" s="225" t="s">
        <v>81</v>
      </c>
      <c r="AY294" s="19" t="s">
        <v>152</v>
      </c>
      <c r="BE294" s="226">
        <f>IF(N294="základní",J294,0)</f>
        <v>0</v>
      </c>
      <c r="BF294" s="226">
        <f>IF(N294="snížená",J294,0)</f>
        <v>0</v>
      </c>
      <c r="BG294" s="226">
        <f>IF(N294="zákl. přenesená",J294,0)</f>
        <v>0</v>
      </c>
      <c r="BH294" s="226">
        <f>IF(N294="sníž. přenesená",J294,0)</f>
        <v>0</v>
      </c>
      <c r="BI294" s="226">
        <f>IF(N294="nulová",J294,0)</f>
        <v>0</v>
      </c>
      <c r="BJ294" s="19" t="s">
        <v>79</v>
      </c>
      <c r="BK294" s="226">
        <f>ROUND(I294*H294,2)</f>
        <v>0</v>
      </c>
      <c r="BL294" s="19" t="s">
        <v>482</v>
      </c>
      <c r="BM294" s="225" t="s">
        <v>513</v>
      </c>
    </row>
    <row r="295" s="12" customFormat="1" ht="22.8" customHeight="1">
      <c r="A295" s="12"/>
      <c r="B295" s="198"/>
      <c r="C295" s="199"/>
      <c r="D295" s="200" t="s">
        <v>71</v>
      </c>
      <c r="E295" s="212" t="s">
        <v>514</v>
      </c>
      <c r="F295" s="212" t="s">
        <v>515</v>
      </c>
      <c r="G295" s="199"/>
      <c r="H295" s="199"/>
      <c r="I295" s="202"/>
      <c r="J295" s="213">
        <f>BK295</f>
        <v>0</v>
      </c>
      <c r="K295" s="199"/>
      <c r="L295" s="204"/>
      <c r="M295" s="205"/>
      <c r="N295" s="206"/>
      <c r="O295" s="206"/>
      <c r="P295" s="207">
        <f>P296</f>
        <v>0</v>
      </c>
      <c r="Q295" s="206"/>
      <c r="R295" s="207">
        <f>R296</f>
        <v>0</v>
      </c>
      <c r="S295" s="206"/>
      <c r="T295" s="208">
        <f>T296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09" t="s">
        <v>183</v>
      </c>
      <c r="AT295" s="210" t="s">
        <v>71</v>
      </c>
      <c r="AU295" s="210" t="s">
        <v>79</v>
      </c>
      <c r="AY295" s="209" t="s">
        <v>152</v>
      </c>
      <c r="BK295" s="211">
        <f>BK296</f>
        <v>0</v>
      </c>
    </row>
    <row r="296" s="2" customFormat="1" ht="16.5" customHeight="1">
      <c r="A296" s="40"/>
      <c r="B296" s="41"/>
      <c r="C296" s="214" t="s">
        <v>516</v>
      </c>
      <c r="D296" s="214" t="s">
        <v>154</v>
      </c>
      <c r="E296" s="215" t="s">
        <v>517</v>
      </c>
      <c r="F296" s="216" t="s">
        <v>518</v>
      </c>
      <c r="G296" s="217" t="s">
        <v>400</v>
      </c>
      <c r="H296" s="218">
        <v>2</v>
      </c>
      <c r="I296" s="219"/>
      <c r="J296" s="220">
        <f>ROUND(I296*H296,2)</f>
        <v>0</v>
      </c>
      <c r="K296" s="216" t="s">
        <v>19</v>
      </c>
      <c r="L296" s="46"/>
      <c r="M296" s="276" t="s">
        <v>19</v>
      </c>
      <c r="N296" s="277" t="s">
        <v>43</v>
      </c>
      <c r="O296" s="278"/>
      <c r="P296" s="279">
        <f>O296*H296</f>
        <v>0</v>
      </c>
      <c r="Q296" s="279">
        <v>0</v>
      </c>
      <c r="R296" s="279">
        <f>Q296*H296</f>
        <v>0</v>
      </c>
      <c r="S296" s="279">
        <v>0</v>
      </c>
      <c r="T296" s="280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25" t="s">
        <v>482</v>
      </c>
      <c r="AT296" s="225" t="s">
        <v>154</v>
      </c>
      <c r="AU296" s="225" t="s">
        <v>81</v>
      </c>
      <c r="AY296" s="19" t="s">
        <v>152</v>
      </c>
      <c r="BE296" s="226">
        <f>IF(N296="základní",J296,0)</f>
        <v>0</v>
      </c>
      <c r="BF296" s="226">
        <f>IF(N296="snížená",J296,0)</f>
        <v>0</v>
      </c>
      <c r="BG296" s="226">
        <f>IF(N296="zákl. přenesená",J296,0)</f>
        <v>0</v>
      </c>
      <c r="BH296" s="226">
        <f>IF(N296="sníž. přenesená",J296,0)</f>
        <v>0</v>
      </c>
      <c r="BI296" s="226">
        <f>IF(N296="nulová",J296,0)</f>
        <v>0</v>
      </c>
      <c r="BJ296" s="19" t="s">
        <v>79</v>
      </c>
      <c r="BK296" s="226">
        <f>ROUND(I296*H296,2)</f>
        <v>0</v>
      </c>
      <c r="BL296" s="19" t="s">
        <v>482</v>
      </c>
      <c r="BM296" s="225" t="s">
        <v>519</v>
      </c>
    </row>
    <row r="297" s="2" customFormat="1" ht="6.96" customHeight="1">
      <c r="A297" s="40"/>
      <c r="B297" s="61"/>
      <c r="C297" s="62"/>
      <c r="D297" s="62"/>
      <c r="E297" s="62"/>
      <c r="F297" s="62"/>
      <c r="G297" s="62"/>
      <c r="H297" s="62"/>
      <c r="I297" s="62"/>
      <c r="J297" s="62"/>
      <c r="K297" s="62"/>
      <c r="L297" s="46"/>
      <c r="M297" s="40"/>
      <c r="O297" s="40"/>
      <c r="P297" s="40"/>
      <c r="Q297" s="40"/>
      <c r="R297" s="40"/>
      <c r="S297" s="40"/>
      <c r="T297" s="40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</row>
  </sheetData>
  <sheetProtection sheet="1" autoFilter="0" formatColumns="0" formatRows="0" objects="1" scenarios="1" spinCount="100000" saltValue="2VJaYwRYDxkz4WoNbVnYHD2G9jWlU7qqOZ7WoHClfHF3H6weyj8zQ6Jl83M8UFDAveDGpDfTgToBZVD/vpbaDA==" hashValue="OsjR4veo2oveOQDSSO2YGvZ6+WO4/i27tZUNlLo1uZY/aStZLALM2c+Z8VZtFLqEalxnnwiWQ5D5mktmvEZH1w==" algorithmName="SHA-512" password="CC35"/>
  <autoFilter ref="C95:K29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4:H84"/>
    <mergeCell ref="E86:H86"/>
    <mergeCell ref="E88:H88"/>
    <mergeCell ref="L2:V2"/>
  </mergeCells>
  <hyperlinks>
    <hyperlink ref="F100" r:id="rId1" display="https://podminky.urs.cz/item/CS_URS_2025_02/113107122"/>
    <hyperlink ref="F104" r:id="rId2" display="https://podminky.urs.cz/item/CS_URS_2025_02/113107137"/>
    <hyperlink ref="F108" r:id="rId3" display="https://podminky.urs.cz/item/CS_URS_2025_02/113107143"/>
    <hyperlink ref="F112" r:id="rId4" display="https://podminky.urs.cz/item/CS_URS_2025_02/113202111"/>
    <hyperlink ref="F115" r:id="rId5" display="https://podminky.urs.cz/item/CS_URS_2025_02/122251101"/>
    <hyperlink ref="F123" r:id="rId6" display="https://podminky.urs.cz/item/CS_URS_2025_02/131251100"/>
    <hyperlink ref="F127" r:id="rId7" display="https://podminky.urs.cz/item/CS_URS_2025_02/162751117"/>
    <hyperlink ref="F130" r:id="rId8" display="https://podminky.urs.cz/item/CS_URS_2025_02/162751119"/>
    <hyperlink ref="F133" r:id="rId9" display="https://podminky.urs.cz/item/CS_URS_2025_02/167151101"/>
    <hyperlink ref="F135" r:id="rId10" display="https://podminky.urs.cz/item/CS_URS_2025_02/171151112"/>
    <hyperlink ref="F144" r:id="rId11" display="https://podminky.urs.cz/item/CS_URS_2025_02/171201231"/>
    <hyperlink ref="F147" r:id="rId12" display="https://podminky.urs.cz/item/CS_URS_2025_02/171251201"/>
    <hyperlink ref="F150" r:id="rId13" display="https://podminky.urs.cz/item/CS_URS_2025_02/174111101"/>
    <hyperlink ref="F159" r:id="rId14" display="https://podminky.urs.cz/item/CS_URS_2025_02/181411131"/>
    <hyperlink ref="F164" r:id="rId15" display="https://podminky.urs.cz/item/CS_URS_2025_02/181951112"/>
    <hyperlink ref="F171" r:id="rId16" display="https://podminky.urs.cz/item/CS_URS_2025_02/182303111"/>
    <hyperlink ref="F178" r:id="rId17" display="https://podminky.urs.cz/item/CS_URS_2025_02/271542211"/>
    <hyperlink ref="F181" r:id="rId18" display="https://podminky.urs.cz/item/CS_URS_2025_02/273321411"/>
    <hyperlink ref="F184" r:id="rId19" display="https://podminky.urs.cz/item/CS_URS_2025_02/273362021"/>
    <hyperlink ref="F188" r:id="rId20" display="https://podminky.urs.cz/item/CS_URS_2025_02/564871011"/>
    <hyperlink ref="F192" r:id="rId21" display="https://podminky.urs.cz/item/CS_URS_2025_02/565145101"/>
    <hyperlink ref="F196" r:id="rId22" display="https://podminky.urs.cz/item/CS_URS_2025_02/573211108"/>
    <hyperlink ref="F200" r:id="rId23" display="https://podminky.urs.cz/item/CS_URS_2025_02/577134031"/>
    <hyperlink ref="F204" r:id="rId24" display="https://podminky.urs.cz/item/CS_URS_2025_02/596211110"/>
    <hyperlink ref="F211" r:id="rId25" display="https://podminky.urs.cz/item/CS_URS_2025_02/915211116"/>
    <hyperlink ref="F213" r:id="rId26" display="https://podminky.urs.cz/item/CS_URS_2025_02/915611111"/>
    <hyperlink ref="F215" r:id="rId27" display="https://podminky.urs.cz/item/CS_URS_2025_02/916131213"/>
    <hyperlink ref="F226" r:id="rId28" display="https://podminky.urs.cz/item/CS_URS_2025_02/916231213"/>
    <hyperlink ref="F232" r:id="rId29" display="https://podminky.urs.cz/item/CS_URS_2025_02/919122122"/>
    <hyperlink ref="F234" r:id="rId30" display="https://podminky.urs.cz/item/CS_URS_2025_02/919726122"/>
    <hyperlink ref="F239" r:id="rId31" display="https://podminky.urs.cz/item/CS_URS_2025_02/919735113"/>
    <hyperlink ref="F258" r:id="rId32" display="https://podminky.urs.cz/item/CS_URS_2025_02/997221571"/>
    <hyperlink ref="F260" r:id="rId33" display="https://podminky.urs.cz/item/CS_URS_2025_02/997221579"/>
    <hyperlink ref="F263" r:id="rId34" display="https://podminky.urs.cz/item/CS_URS_2025_02/997221612"/>
    <hyperlink ref="F265" r:id="rId35" display="https://podminky.urs.cz/item/CS_URS_2025_02/997221861"/>
    <hyperlink ref="F268" r:id="rId36" display="https://podminky.urs.cz/item/CS_URS_2025_02/997221862"/>
    <hyperlink ref="F270" r:id="rId37" display="https://podminky.urs.cz/item/CS_URS_2025_02/997221873"/>
    <hyperlink ref="F273" r:id="rId38" display="https://podminky.urs.cz/item/CS_URS_2025_02/997221875"/>
    <hyperlink ref="F277" r:id="rId39" display="https://podminky.urs.cz/item/CS_URS_2025_02/998223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117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Polopodzemní kontejnery Kamenná - V. etapa</v>
      </c>
      <c r="F7" s="144"/>
      <c r="G7" s="144"/>
      <c r="H7" s="144"/>
      <c r="L7" s="22"/>
    </row>
    <row r="8" s="1" customFormat="1" ht="12" customHeight="1">
      <c r="B8" s="22"/>
      <c r="D8" s="144" t="s">
        <v>118</v>
      </c>
      <c r="L8" s="22"/>
    </row>
    <row r="9" s="2" customFormat="1" ht="16.5" customHeight="1">
      <c r="A9" s="40"/>
      <c r="B9" s="46"/>
      <c r="C9" s="40"/>
      <c r="D9" s="40"/>
      <c r="E9" s="145" t="s">
        <v>119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120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520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20. 10. 2025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36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38</v>
      </c>
      <c r="E32" s="40"/>
      <c r="F32" s="40"/>
      <c r="G32" s="40"/>
      <c r="H32" s="40"/>
      <c r="I32" s="40"/>
      <c r="J32" s="155">
        <f>ROUND(J96,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40</v>
      </c>
      <c r="G34" s="40"/>
      <c r="H34" s="40"/>
      <c r="I34" s="156" t="s">
        <v>39</v>
      </c>
      <c r="J34" s="156" t="s">
        <v>41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42</v>
      </c>
      <c r="E35" s="144" t="s">
        <v>43</v>
      </c>
      <c r="F35" s="158">
        <f>ROUND((SUM(BE96:BE299)),  2)</f>
        <v>0</v>
      </c>
      <c r="G35" s="40"/>
      <c r="H35" s="40"/>
      <c r="I35" s="159">
        <v>0.20999999999999999</v>
      </c>
      <c r="J35" s="158">
        <f>ROUND(((SUM(BE96:BE299))*I35),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44</v>
      </c>
      <c r="F36" s="158">
        <f>ROUND((SUM(BF96:BF299)),  2)</f>
        <v>0</v>
      </c>
      <c r="G36" s="40"/>
      <c r="H36" s="40"/>
      <c r="I36" s="159">
        <v>0.12</v>
      </c>
      <c r="J36" s="158">
        <f>ROUND(((SUM(BF96:BF299))*I36),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45</v>
      </c>
      <c r="F37" s="158">
        <f>ROUND((SUM(BG96:BG299)),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46</v>
      </c>
      <c r="F38" s="158">
        <f>ROUND((SUM(BH96:BH299)),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47</v>
      </c>
      <c r="F39" s="158">
        <f>ROUND((SUM(BI96:BI299)),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122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Polopodzemní kontejnery Kamenná - V. etapa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118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119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120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1.2 - Lokalita 2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Chomutov</v>
      </c>
      <c r="G56" s="42"/>
      <c r="H56" s="42"/>
      <c r="I56" s="34" t="s">
        <v>23</v>
      </c>
      <c r="J56" s="74" t="str">
        <f>IF(J14="","",J14)</f>
        <v>20. 10. 2025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Statutární město Chomutov</v>
      </c>
      <c r="G58" s="42"/>
      <c r="H58" s="42"/>
      <c r="I58" s="34" t="s">
        <v>31</v>
      </c>
      <c r="J58" s="38" t="str">
        <f>E23</f>
        <v>KAP Atelier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NOKU s.r.o.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123</v>
      </c>
      <c r="D61" s="173"/>
      <c r="E61" s="173"/>
      <c r="F61" s="173"/>
      <c r="G61" s="173"/>
      <c r="H61" s="173"/>
      <c r="I61" s="173"/>
      <c r="J61" s="174" t="s">
        <v>124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70</v>
      </c>
      <c r="D63" s="42"/>
      <c r="E63" s="42"/>
      <c r="F63" s="42"/>
      <c r="G63" s="42"/>
      <c r="H63" s="42"/>
      <c r="I63" s="42"/>
      <c r="J63" s="104">
        <f>J96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125</v>
      </c>
    </row>
    <row r="64" s="9" customFormat="1" ht="24.96" customHeight="1">
      <c r="A64" s="9"/>
      <c r="B64" s="176"/>
      <c r="C64" s="177"/>
      <c r="D64" s="178" t="s">
        <v>126</v>
      </c>
      <c r="E64" s="179"/>
      <c r="F64" s="179"/>
      <c r="G64" s="179"/>
      <c r="H64" s="179"/>
      <c r="I64" s="179"/>
      <c r="J64" s="180">
        <f>J97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127</v>
      </c>
      <c r="E65" s="184"/>
      <c r="F65" s="184"/>
      <c r="G65" s="184"/>
      <c r="H65" s="184"/>
      <c r="I65" s="184"/>
      <c r="J65" s="185">
        <f>J98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128</v>
      </c>
      <c r="E66" s="184"/>
      <c r="F66" s="184"/>
      <c r="G66" s="184"/>
      <c r="H66" s="184"/>
      <c r="I66" s="184"/>
      <c r="J66" s="185">
        <f>J179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129</v>
      </c>
      <c r="E67" s="184"/>
      <c r="F67" s="184"/>
      <c r="G67" s="184"/>
      <c r="H67" s="184"/>
      <c r="I67" s="184"/>
      <c r="J67" s="185">
        <f>J189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130</v>
      </c>
      <c r="E68" s="184"/>
      <c r="F68" s="184"/>
      <c r="G68" s="184"/>
      <c r="H68" s="184"/>
      <c r="I68" s="184"/>
      <c r="J68" s="185">
        <f>J227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131</v>
      </c>
      <c r="E69" s="184"/>
      <c r="F69" s="184"/>
      <c r="G69" s="184"/>
      <c r="H69" s="184"/>
      <c r="I69" s="184"/>
      <c r="J69" s="185">
        <f>J265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132</v>
      </c>
      <c r="E70" s="184"/>
      <c r="F70" s="184"/>
      <c r="G70" s="184"/>
      <c r="H70" s="184"/>
      <c r="I70" s="184"/>
      <c r="J70" s="185">
        <f>J278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6"/>
      <c r="C71" s="177"/>
      <c r="D71" s="178" t="s">
        <v>133</v>
      </c>
      <c r="E71" s="179"/>
      <c r="F71" s="179"/>
      <c r="G71" s="179"/>
      <c r="H71" s="179"/>
      <c r="I71" s="179"/>
      <c r="J71" s="180">
        <f>J281</f>
        <v>0</v>
      </c>
      <c r="K71" s="177"/>
      <c r="L71" s="18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2"/>
      <c r="C72" s="127"/>
      <c r="D72" s="183" t="s">
        <v>134</v>
      </c>
      <c r="E72" s="184"/>
      <c r="F72" s="184"/>
      <c r="G72" s="184"/>
      <c r="H72" s="184"/>
      <c r="I72" s="184"/>
      <c r="J72" s="185">
        <f>J282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7"/>
      <c r="D73" s="183" t="s">
        <v>135</v>
      </c>
      <c r="E73" s="184"/>
      <c r="F73" s="184"/>
      <c r="G73" s="184"/>
      <c r="H73" s="184"/>
      <c r="I73" s="184"/>
      <c r="J73" s="185">
        <f>J290</f>
        <v>0</v>
      </c>
      <c r="K73" s="127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7"/>
      <c r="D74" s="183" t="s">
        <v>136</v>
      </c>
      <c r="E74" s="184"/>
      <c r="F74" s="184"/>
      <c r="G74" s="184"/>
      <c r="H74" s="184"/>
      <c r="I74" s="184"/>
      <c r="J74" s="185">
        <f>J298</f>
        <v>0</v>
      </c>
      <c r="K74" s="127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80" s="2" customFormat="1" ht="6.96" customHeight="1">
      <c r="A80" s="40"/>
      <c r="B80" s="63"/>
      <c r="C80" s="64"/>
      <c r="D80" s="64"/>
      <c r="E80" s="64"/>
      <c r="F80" s="64"/>
      <c r="G80" s="64"/>
      <c r="H80" s="64"/>
      <c r="I80" s="64"/>
      <c r="J80" s="64"/>
      <c r="K80" s="64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4.96" customHeight="1">
      <c r="A81" s="40"/>
      <c r="B81" s="41"/>
      <c r="C81" s="25" t="s">
        <v>137</v>
      </c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16</v>
      </c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171" t="str">
        <f>E7</f>
        <v>Polopodzemní kontejnery Kamenná - V. etapa</v>
      </c>
      <c r="F84" s="34"/>
      <c r="G84" s="34"/>
      <c r="H84" s="34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" customFormat="1" ht="12" customHeight="1">
      <c r="B85" s="23"/>
      <c r="C85" s="34" t="s">
        <v>118</v>
      </c>
      <c r="D85" s="24"/>
      <c r="E85" s="24"/>
      <c r="F85" s="24"/>
      <c r="G85" s="24"/>
      <c r="H85" s="24"/>
      <c r="I85" s="24"/>
      <c r="J85" s="24"/>
      <c r="K85" s="24"/>
      <c r="L85" s="22"/>
    </row>
    <row r="86" s="2" customFormat="1" ht="16.5" customHeight="1">
      <c r="A86" s="40"/>
      <c r="B86" s="41"/>
      <c r="C86" s="42"/>
      <c r="D86" s="42"/>
      <c r="E86" s="171" t="s">
        <v>119</v>
      </c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120</v>
      </c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6.5" customHeight="1">
      <c r="A88" s="40"/>
      <c r="B88" s="41"/>
      <c r="C88" s="42"/>
      <c r="D88" s="42"/>
      <c r="E88" s="71" t="str">
        <f>E11</f>
        <v>SO 1.2 - Lokalita 2</v>
      </c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4" t="s">
        <v>21</v>
      </c>
      <c r="D90" s="42"/>
      <c r="E90" s="42"/>
      <c r="F90" s="29" t="str">
        <f>F14</f>
        <v>Chomutov</v>
      </c>
      <c r="G90" s="42"/>
      <c r="H90" s="42"/>
      <c r="I90" s="34" t="s">
        <v>23</v>
      </c>
      <c r="J90" s="74" t="str">
        <f>IF(J14="","",J14)</f>
        <v>20. 10. 2025</v>
      </c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4" t="s">
        <v>25</v>
      </c>
      <c r="D92" s="42"/>
      <c r="E92" s="42"/>
      <c r="F92" s="29" t="str">
        <f>E17</f>
        <v>Statutární město Chomutov</v>
      </c>
      <c r="G92" s="42"/>
      <c r="H92" s="42"/>
      <c r="I92" s="34" t="s">
        <v>31</v>
      </c>
      <c r="J92" s="38" t="str">
        <f>E23</f>
        <v>KAP Atelier s.r.o.</v>
      </c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4" t="s">
        <v>29</v>
      </c>
      <c r="D93" s="42"/>
      <c r="E93" s="42"/>
      <c r="F93" s="29" t="str">
        <f>IF(E20="","",E20)</f>
        <v>Vyplň údaj</v>
      </c>
      <c r="G93" s="42"/>
      <c r="H93" s="42"/>
      <c r="I93" s="34" t="s">
        <v>34</v>
      </c>
      <c r="J93" s="38" t="str">
        <f>E26</f>
        <v>NOKU s.r.o.</v>
      </c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0.32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4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11" customFormat="1" ht="29.28" customHeight="1">
      <c r="A95" s="187"/>
      <c r="B95" s="188"/>
      <c r="C95" s="189" t="s">
        <v>138</v>
      </c>
      <c r="D95" s="190" t="s">
        <v>57</v>
      </c>
      <c r="E95" s="190" t="s">
        <v>53</v>
      </c>
      <c r="F95" s="190" t="s">
        <v>54</v>
      </c>
      <c r="G95" s="190" t="s">
        <v>139</v>
      </c>
      <c r="H95" s="190" t="s">
        <v>140</v>
      </c>
      <c r="I95" s="190" t="s">
        <v>141</v>
      </c>
      <c r="J95" s="190" t="s">
        <v>124</v>
      </c>
      <c r="K95" s="191" t="s">
        <v>142</v>
      </c>
      <c r="L95" s="192"/>
      <c r="M95" s="94" t="s">
        <v>19</v>
      </c>
      <c r="N95" s="95" t="s">
        <v>42</v>
      </c>
      <c r="O95" s="95" t="s">
        <v>143</v>
      </c>
      <c r="P95" s="95" t="s">
        <v>144</v>
      </c>
      <c r="Q95" s="95" t="s">
        <v>145</v>
      </c>
      <c r="R95" s="95" t="s">
        <v>146</v>
      </c>
      <c r="S95" s="95" t="s">
        <v>147</v>
      </c>
      <c r="T95" s="96" t="s">
        <v>148</v>
      </c>
      <c r="U95" s="187"/>
      <c r="V95" s="187"/>
      <c r="W95" s="187"/>
      <c r="X95" s="187"/>
      <c r="Y95" s="187"/>
      <c r="Z95" s="187"/>
      <c r="AA95" s="187"/>
      <c r="AB95" s="187"/>
      <c r="AC95" s="187"/>
      <c r="AD95" s="187"/>
      <c r="AE95" s="187"/>
    </row>
    <row r="96" s="2" customFormat="1" ht="22.8" customHeight="1">
      <c r="A96" s="40"/>
      <c r="B96" s="41"/>
      <c r="C96" s="101" t="s">
        <v>149</v>
      </c>
      <c r="D96" s="42"/>
      <c r="E96" s="42"/>
      <c r="F96" s="42"/>
      <c r="G96" s="42"/>
      <c r="H96" s="42"/>
      <c r="I96" s="42"/>
      <c r="J96" s="193">
        <f>BK96</f>
        <v>0</v>
      </c>
      <c r="K96" s="42"/>
      <c r="L96" s="46"/>
      <c r="M96" s="97"/>
      <c r="N96" s="194"/>
      <c r="O96" s="98"/>
      <c r="P96" s="195">
        <f>P97+P281</f>
        <v>0</v>
      </c>
      <c r="Q96" s="98"/>
      <c r="R96" s="195">
        <f>R97+R281</f>
        <v>87.499554810000006</v>
      </c>
      <c r="S96" s="98"/>
      <c r="T96" s="196">
        <f>T97+T281</f>
        <v>6.3628799999999996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71</v>
      </c>
      <c r="AU96" s="19" t="s">
        <v>125</v>
      </c>
      <c r="BK96" s="197">
        <f>BK97+BK281</f>
        <v>0</v>
      </c>
    </row>
    <row r="97" s="12" customFormat="1" ht="25.92" customHeight="1">
      <c r="A97" s="12"/>
      <c r="B97" s="198"/>
      <c r="C97" s="199"/>
      <c r="D97" s="200" t="s">
        <v>71</v>
      </c>
      <c r="E97" s="201" t="s">
        <v>150</v>
      </c>
      <c r="F97" s="201" t="s">
        <v>151</v>
      </c>
      <c r="G97" s="199"/>
      <c r="H97" s="199"/>
      <c r="I97" s="202"/>
      <c r="J97" s="203">
        <f>BK97</f>
        <v>0</v>
      </c>
      <c r="K97" s="199"/>
      <c r="L97" s="204"/>
      <c r="M97" s="205"/>
      <c r="N97" s="206"/>
      <c r="O97" s="206"/>
      <c r="P97" s="207">
        <f>P98+P179+P189+P227+P265+P278</f>
        <v>0</v>
      </c>
      <c r="Q97" s="206"/>
      <c r="R97" s="207">
        <f>R98+R179+R189+R227+R265+R278</f>
        <v>87.499554810000006</v>
      </c>
      <c r="S97" s="206"/>
      <c r="T97" s="208">
        <f>T98+T179+T189+T227+T265+T278</f>
        <v>6.3628799999999996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9" t="s">
        <v>79</v>
      </c>
      <c r="AT97" s="210" t="s">
        <v>71</v>
      </c>
      <c r="AU97" s="210" t="s">
        <v>72</v>
      </c>
      <c r="AY97" s="209" t="s">
        <v>152</v>
      </c>
      <c r="BK97" s="211">
        <f>BK98+BK179+BK189+BK227+BK265+BK278</f>
        <v>0</v>
      </c>
    </row>
    <row r="98" s="12" customFormat="1" ht="22.8" customHeight="1">
      <c r="A98" s="12"/>
      <c r="B98" s="198"/>
      <c r="C98" s="199"/>
      <c r="D98" s="200" t="s">
        <v>71</v>
      </c>
      <c r="E98" s="212" t="s">
        <v>79</v>
      </c>
      <c r="F98" s="212" t="s">
        <v>153</v>
      </c>
      <c r="G98" s="199"/>
      <c r="H98" s="199"/>
      <c r="I98" s="202"/>
      <c r="J98" s="213">
        <f>BK98</f>
        <v>0</v>
      </c>
      <c r="K98" s="199"/>
      <c r="L98" s="204"/>
      <c r="M98" s="205"/>
      <c r="N98" s="206"/>
      <c r="O98" s="206"/>
      <c r="P98" s="207">
        <f>SUM(P99:P178)</f>
        <v>0</v>
      </c>
      <c r="Q98" s="206"/>
      <c r="R98" s="207">
        <f>SUM(R99:R178)</f>
        <v>61.550238999999998</v>
      </c>
      <c r="S98" s="206"/>
      <c r="T98" s="208">
        <f>SUM(T99:T178)</f>
        <v>6.3628799999999996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9" t="s">
        <v>79</v>
      </c>
      <c r="AT98" s="210" t="s">
        <v>71</v>
      </c>
      <c r="AU98" s="210" t="s">
        <v>79</v>
      </c>
      <c r="AY98" s="209" t="s">
        <v>152</v>
      </c>
      <c r="BK98" s="211">
        <f>SUM(BK99:BK178)</f>
        <v>0</v>
      </c>
    </row>
    <row r="99" s="2" customFormat="1" ht="24.15" customHeight="1">
      <c r="A99" s="40"/>
      <c r="B99" s="41"/>
      <c r="C99" s="214" t="s">
        <v>79</v>
      </c>
      <c r="D99" s="214" t="s">
        <v>154</v>
      </c>
      <c r="E99" s="215" t="s">
        <v>171</v>
      </c>
      <c r="F99" s="216" t="s">
        <v>172</v>
      </c>
      <c r="G99" s="217" t="s">
        <v>157</v>
      </c>
      <c r="H99" s="218">
        <v>7.6799999999999997</v>
      </c>
      <c r="I99" s="219"/>
      <c r="J99" s="220">
        <f>ROUND(I99*H99,2)</f>
        <v>0</v>
      </c>
      <c r="K99" s="216" t="s">
        <v>158</v>
      </c>
      <c r="L99" s="46"/>
      <c r="M99" s="221" t="s">
        <v>19</v>
      </c>
      <c r="N99" s="222" t="s">
        <v>43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0.316</v>
      </c>
      <c r="T99" s="224">
        <f>S99*H99</f>
        <v>2.4268800000000001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159</v>
      </c>
      <c r="AT99" s="225" t="s">
        <v>154</v>
      </c>
      <c r="AU99" s="225" t="s">
        <v>81</v>
      </c>
      <c r="AY99" s="19" t="s">
        <v>152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79</v>
      </c>
      <c r="BK99" s="226">
        <f>ROUND(I99*H99,2)</f>
        <v>0</v>
      </c>
      <c r="BL99" s="19" t="s">
        <v>159</v>
      </c>
      <c r="BM99" s="225" t="s">
        <v>521</v>
      </c>
    </row>
    <row r="100" s="2" customFormat="1">
      <c r="A100" s="40"/>
      <c r="B100" s="41"/>
      <c r="C100" s="42"/>
      <c r="D100" s="227" t="s">
        <v>161</v>
      </c>
      <c r="E100" s="42"/>
      <c r="F100" s="228" t="s">
        <v>174</v>
      </c>
      <c r="G100" s="42"/>
      <c r="H100" s="42"/>
      <c r="I100" s="229"/>
      <c r="J100" s="42"/>
      <c r="K100" s="42"/>
      <c r="L100" s="46"/>
      <c r="M100" s="230"/>
      <c r="N100" s="231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161</v>
      </c>
      <c r="AU100" s="19" t="s">
        <v>81</v>
      </c>
    </row>
    <row r="101" s="13" customFormat="1">
      <c r="A101" s="13"/>
      <c r="B101" s="232"/>
      <c r="C101" s="233"/>
      <c r="D101" s="234" t="s">
        <v>163</v>
      </c>
      <c r="E101" s="235" t="s">
        <v>19</v>
      </c>
      <c r="F101" s="236" t="s">
        <v>175</v>
      </c>
      <c r="G101" s="233"/>
      <c r="H101" s="235" t="s">
        <v>19</v>
      </c>
      <c r="I101" s="237"/>
      <c r="J101" s="233"/>
      <c r="K101" s="233"/>
      <c r="L101" s="238"/>
      <c r="M101" s="239"/>
      <c r="N101" s="240"/>
      <c r="O101" s="240"/>
      <c r="P101" s="240"/>
      <c r="Q101" s="240"/>
      <c r="R101" s="240"/>
      <c r="S101" s="240"/>
      <c r="T101" s="24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2" t="s">
        <v>163</v>
      </c>
      <c r="AU101" s="242" t="s">
        <v>81</v>
      </c>
      <c r="AV101" s="13" t="s">
        <v>79</v>
      </c>
      <c r="AW101" s="13" t="s">
        <v>33</v>
      </c>
      <c r="AX101" s="13" t="s">
        <v>72</v>
      </c>
      <c r="AY101" s="242" t="s">
        <v>152</v>
      </c>
    </row>
    <row r="102" s="14" customFormat="1">
      <c r="A102" s="14"/>
      <c r="B102" s="243"/>
      <c r="C102" s="244"/>
      <c r="D102" s="234" t="s">
        <v>163</v>
      </c>
      <c r="E102" s="245" t="s">
        <v>19</v>
      </c>
      <c r="F102" s="246" t="s">
        <v>522</v>
      </c>
      <c r="G102" s="244"/>
      <c r="H102" s="247">
        <v>7.6799999999999997</v>
      </c>
      <c r="I102" s="248"/>
      <c r="J102" s="244"/>
      <c r="K102" s="244"/>
      <c r="L102" s="249"/>
      <c r="M102" s="250"/>
      <c r="N102" s="251"/>
      <c r="O102" s="251"/>
      <c r="P102" s="251"/>
      <c r="Q102" s="251"/>
      <c r="R102" s="251"/>
      <c r="S102" s="251"/>
      <c r="T102" s="252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3" t="s">
        <v>163</v>
      </c>
      <c r="AU102" s="253" t="s">
        <v>81</v>
      </c>
      <c r="AV102" s="14" t="s">
        <v>81</v>
      </c>
      <c r="AW102" s="14" t="s">
        <v>33</v>
      </c>
      <c r="AX102" s="14" t="s">
        <v>79</v>
      </c>
      <c r="AY102" s="253" t="s">
        <v>152</v>
      </c>
    </row>
    <row r="103" s="2" customFormat="1" ht="24.15" customHeight="1">
      <c r="A103" s="40"/>
      <c r="B103" s="41"/>
      <c r="C103" s="214" t="s">
        <v>81</v>
      </c>
      <c r="D103" s="214" t="s">
        <v>154</v>
      </c>
      <c r="E103" s="215" t="s">
        <v>177</v>
      </c>
      <c r="F103" s="216" t="s">
        <v>178</v>
      </c>
      <c r="G103" s="217" t="s">
        <v>179</v>
      </c>
      <c r="H103" s="218">
        <v>19.199999999999999</v>
      </c>
      <c r="I103" s="219"/>
      <c r="J103" s="220">
        <f>ROUND(I103*H103,2)</f>
        <v>0</v>
      </c>
      <c r="K103" s="216" t="s">
        <v>158</v>
      </c>
      <c r="L103" s="46"/>
      <c r="M103" s="221" t="s">
        <v>19</v>
      </c>
      <c r="N103" s="222" t="s">
        <v>43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0.20499999999999999</v>
      </c>
      <c r="T103" s="224">
        <f>S103*H103</f>
        <v>3.9359999999999995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159</v>
      </c>
      <c r="AT103" s="225" t="s">
        <v>154</v>
      </c>
      <c r="AU103" s="225" t="s">
        <v>81</v>
      </c>
      <c r="AY103" s="19" t="s">
        <v>152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79</v>
      </c>
      <c r="BK103" s="226">
        <f>ROUND(I103*H103,2)</f>
        <v>0</v>
      </c>
      <c r="BL103" s="19" t="s">
        <v>159</v>
      </c>
      <c r="BM103" s="225" t="s">
        <v>523</v>
      </c>
    </row>
    <row r="104" s="2" customFormat="1">
      <c r="A104" s="40"/>
      <c r="B104" s="41"/>
      <c r="C104" s="42"/>
      <c r="D104" s="227" t="s">
        <v>161</v>
      </c>
      <c r="E104" s="42"/>
      <c r="F104" s="228" t="s">
        <v>181</v>
      </c>
      <c r="G104" s="42"/>
      <c r="H104" s="42"/>
      <c r="I104" s="229"/>
      <c r="J104" s="42"/>
      <c r="K104" s="42"/>
      <c r="L104" s="46"/>
      <c r="M104" s="230"/>
      <c r="N104" s="231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161</v>
      </c>
      <c r="AU104" s="19" t="s">
        <v>81</v>
      </c>
    </row>
    <row r="105" s="14" customFormat="1">
      <c r="A105" s="14"/>
      <c r="B105" s="243"/>
      <c r="C105" s="244"/>
      <c r="D105" s="234" t="s">
        <v>163</v>
      </c>
      <c r="E105" s="245" t="s">
        <v>19</v>
      </c>
      <c r="F105" s="246" t="s">
        <v>524</v>
      </c>
      <c r="G105" s="244"/>
      <c r="H105" s="247">
        <v>19.199999999999999</v>
      </c>
      <c r="I105" s="248"/>
      <c r="J105" s="244"/>
      <c r="K105" s="244"/>
      <c r="L105" s="249"/>
      <c r="M105" s="250"/>
      <c r="N105" s="251"/>
      <c r="O105" s="251"/>
      <c r="P105" s="251"/>
      <c r="Q105" s="251"/>
      <c r="R105" s="251"/>
      <c r="S105" s="251"/>
      <c r="T105" s="252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3" t="s">
        <v>163</v>
      </c>
      <c r="AU105" s="253" t="s">
        <v>81</v>
      </c>
      <c r="AV105" s="14" t="s">
        <v>81</v>
      </c>
      <c r="AW105" s="14" t="s">
        <v>33</v>
      </c>
      <c r="AX105" s="14" t="s">
        <v>79</v>
      </c>
      <c r="AY105" s="253" t="s">
        <v>152</v>
      </c>
    </row>
    <row r="106" s="2" customFormat="1" ht="16.5" customHeight="1">
      <c r="A106" s="40"/>
      <c r="B106" s="41"/>
      <c r="C106" s="214" t="s">
        <v>170</v>
      </c>
      <c r="D106" s="214" t="s">
        <v>154</v>
      </c>
      <c r="E106" s="215" t="s">
        <v>525</v>
      </c>
      <c r="F106" s="216" t="s">
        <v>526</v>
      </c>
      <c r="G106" s="217" t="s">
        <v>157</v>
      </c>
      <c r="H106" s="218">
        <v>50.600000000000001</v>
      </c>
      <c r="I106" s="219"/>
      <c r="J106" s="220">
        <f>ROUND(I106*H106,2)</f>
        <v>0</v>
      </c>
      <c r="K106" s="216" t="s">
        <v>158</v>
      </c>
      <c r="L106" s="46"/>
      <c r="M106" s="221" t="s">
        <v>19</v>
      </c>
      <c r="N106" s="222" t="s">
        <v>43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159</v>
      </c>
      <c r="AT106" s="225" t="s">
        <v>154</v>
      </c>
      <c r="AU106" s="225" t="s">
        <v>81</v>
      </c>
      <c r="AY106" s="19" t="s">
        <v>152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79</v>
      </c>
      <c r="BK106" s="226">
        <f>ROUND(I106*H106,2)</f>
        <v>0</v>
      </c>
      <c r="BL106" s="19" t="s">
        <v>159</v>
      </c>
      <c r="BM106" s="225" t="s">
        <v>527</v>
      </c>
    </row>
    <row r="107" s="2" customFormat="1">
      <c r="A107" s="40"/>
      <c r="B107" s="41"/>
      <c r="C107" s="42"/>
      <c r="D107" s="227" t="s">
        <v>161</v>
      </c>
      <c r="E107" s="42"/>
      <c r="F107" s="228" t="s">
        <v>528</v>
      </c>
      <c r="G107" s="42"/>
      <c r="H107" s="42"/>
      <c r="I107" s="229"/>
      <c r="J107" s="42"/>
      <c r="K107" s="42"/>
      <c r="L107" s="46"/>
      <c r="M107" s="230"/>
      <c r="N107" s="231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161</v>
      </c>
      <c r="AU107" s="19" t="s">
        <v>81</v>
      </c>
    </row>
    <row r="108" s="14" customFormat="1">
      <c r="A108" s="14"/>
      <c r="B108" s="243"/>
      <c r="C108" s="244"/>
      <c r="D108" s="234" t="s">
        <v>163</v>
      </c>
      <c r="E108" s="245" t="s">
        <v>19</v>
      </c>
      <c r="F108" s="246" t="s">
        <v>529</v>
      </c>
      <c r="G108" s="244"/>
      <c r="H108" s="247">
        <v>50.600000000000001</v>
      </c>
      <c r="I108" s="248"/>
      <c r="J108" s="244"/>
      <c r="K108" s="244"/>
      <c r="L108" s="249"/>
      <c r="M108" s="250"/>
      <c r="N108" s="251"/>
      <c r="O108" s="251"/>
      <c r="P108" s="251"/>
      <c r="Q108" s="251"/>
      <c r="R108" s="251"/>
      <c r="S108" s="251"/>
      <c r="T108" s="252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3" t="s">
        <v>163</v>
      </c>
      <c r="AU108" s="253" t="s">
        <v>81</v>
      </c>
      <c r="AV108" s="14" t="s">
        <v>81</v>
      </c>
      <c r="AW108" s="14" t="s">
        <v>33</v>
      </c>
      <c r="AX108" s="14" t="s">
        <v>79</v>
      </c>
      <c r="AY108" s="253" t="s">
        <v>152</v>
      </c>
    </row>
    <row r="109" s="2" customFormat="1" ht="21.75" customHeight="1">
      <c r="A109" s="40"/>
      <c r="B109" s="41"/>
      <c r="C109" s="214" t="s">
        <v>159</v>
      </c>
      <c r="D109" s="214" t="s">
        <v>154</v>
      </c>
      <c r="E109" s="215" t="s">
        <v>530</v>
      </c>
      <c r="F109" s="216" t="s">
        <v>531</v>
      </c>
      <c r="G109" s="217" t="s">
        <v>186</v>
      </c>
      <c r="H109" s="218">
        <v>26.09</v>
      </c>
      <c r="I109" s="219"/>
      <c r="J109" s="220">
        <f>ROUND(I109*H109,2)</f>
        <v>0</v>
      </c>
      <c r="K109" s="216" t="s">
        <v>158</v>
      </c>
      <c r="L109" s="46"/>
      <c r="M109" s="221" t="s">
        <v>19</v>
      </c>
      <c r="N109" s="222" t="s">
        <v>43</v>
      </c>
      <c r="O109" s="86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5" t="s">
        <v>159</v>
      </c>
      <c r="AT109" s="225" t="s">
        <v>154</v>
      </c>
      <c r="AU109" s="225" t="s">
        <v>81</v>
      </c>
      <c r="AY109" s="19" t="s">
        <v>152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9" t="s">
        <v>79</v>
      </c>
      <c r="BK109" s="226">
        <f>ROUND(I109*H109,2)</f>
        <v>0</v>
      </c>
      <c r="BL109" s="19" t="s">
        <v>159</v>
      </c>
      <c r="BM109" s="225" t="s">
        <v>532</v>
      </c>
    </row>
    <row r="110" s="2" customFormat="1">
      <c r="A110" s="40"/>
      <c r="B110" s="41"/>
      <c r="C110" s="42"/>
      <c r="D110" s="227" t="s">
        <v>161</v>
      </c>
      <c r="E110" s="42"/>
      <c r="F110" s="228" t="s">
        <v>533</v>
      </c>
      <c r="G110" s="42"/>
      <c r="H110" s="42"/>
      <c r="I110" s="229"/>
      <c r="J110" s="42"/>
      <c r="K110" s="42"/>
      <c r="L110" s="46"/>
      <c r="M110" s="230"/>
      <c r="N110" s="231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161</v>
      </c>
      <c r="AU110" s="19" t="s">
        <v>81</v>
      </c>
    </row>
    <row r="111" s="13" customFormat="1">
      <c r="A111" s="13"/>
      <c r="B111" s="232"/>
      <c r="C111" s="233"/>
      <c r="D111" s="234" t="s">
        <v>163</v>
      </c>
      <c r="E111" s="235" t="s">
        <v>19</v>
      </c>
      <c r="F111" s="236" t="s">
        <v>534</v>
      </c>
      <c r="G111" s="233"/>
      <c r="H111" s="235" t="s">
        <v>19</v>
      </c>
      <c r="I111" s="237"/>
      <c r="J111" s="233"/>
      <c r="K111" s="233"/>
      <c r="L111" s="238"/>
      <c r="M111" s="239"/>
      <c r="N111" s="240"/>
      <c r="O111" s="240"/>
      <c r="P111" s="240"/>
      <c r="Q111" s="240"/>
      <c r="R111" s="240"/>
      <c r="S111" s="240"/>
      <c r="T111" s="24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2" t="s">
        <v>163</v>
      </c>
      <c r="AU111" s="242" t="s">
        <v>81</v>
      </c>
      <c r="AV111" s="13" t="s">
        <v>79</v>
      </c>
      <c r="AW111" s="13" t="s">
        <v>33</v>
      </c>
      <c r="AX111" s="13" t="s">
        <v>72</v>
      </c>
      <c r="AY111" s="242" t="s">
        <v>152</v>
      </c>
    </row>
    <row r="112" s="14" customFormat="1">
      <c r="A112" s="14"/>
      <c r="B112" s="243"/>
      <c r="C112" s="244"/>
      <c r="D112" s="234" t="s">
        <v>163</v>
      </c>
      <c r="E112" s="245" t="s">
        <v>19</v>
      </c>
      <c r="F112" s="246" t="s">
        <v>535</v>
      </c>
      <c r="G112" s="244"/>
      <c r="H112" s="247">
        <v>5.25</v>
      </c>
      <c r="I112" s="248"/>
      <c r="J112" s="244"/>
      <c r="K112" s="244"/>
      <c r="L112" s="249"/>
      <c r="M112" s="250"/>
      <c r="N112" s="251"/>
      <c r="O112" s="251"/>
      <c r="P112" s="251"/>
      <c r="Q112" s="251"/>
      <c r="R112" s="251"/>
      <c r="S112" s="251"/>
      <c r="T112" s="252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3" t="s">
        <v>163</v>
      </c>
      <c r="AU112" s="253" t="s">
        <v>81</v>
      </c>
      <c r="AV112" s="14" t="s">
        <v>81</v>
      </c>
      <c r="AW112" s="14" t="s">
        <v>33</v>
      </c>
      <c r="AX112" s="14" t="s">
        <v>72</v>
      </c>
      <c r="AY112" s="253" t="s">
        <v>152</v>
      </c>
    </row>
    <row r="113" s="13" customFormat="1">
      <c r="A113" s="13"/>
      <c r="B113" s="232"/>
      <c r="C113" s="233"/>
      <c r="D113" s="234" t="s">
        <v>163</v>
      </c>
      <c r="E113" s="235" t="s">
        <v>19</v>
      </c>
      <c r="F113" s="236" t="s">
        <v>189</v>
      </c>
      <c r="G113" s="233"/>
      <c r="H113" s="235" t="s">
        <v>19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163</v>
      </c>
      <c r="AU113" s="242" t="s">
        <v>81</v>
      </c>
      <c r="AV113" s="13" t="s">
        <v>79</v>
      </c>
      <c r="AW113" s="13" t="s">
        <v>33</v>
      </c>
      <c r="AX113" s="13" t="s">
        <v>72</v>
      </c>
      <c r="AY113" s="242" t="s">
        <v>152</v>
      </c>
    </row>
    <row r="114" s="14" customFormat="1">
      <c r="A114" s="14"/>
      <c r="B114" s="243"/>
      <c r="C114" s="244"/>
      <c r="D114" s="234" t="s">
        <v>163</v>
      </c>
      <c r="E114" s="245" t="s">
        <v>19</v>
      </c>
      <c r="F114" s="246" t="s">
        <v>536</v>
      </c>
      <c r="G114" s="244"/>
      <c r="H114" s="247">
        <v>1.04</v>
      </c>
      <c r="I114" s="248"/>
      <c r="J114" s="244"/>
      <c r="K114" s="244"/>
      <c r="L114" s="249"/>
      <c r="M114" s="250"/>
      <c r="N114" s="251"/>
      <c r="O114" s="251"/>
      <c r="P114" s="251"/>
      <c r="Q114" s="251"/>
      <c r="R114" s="251"/>
      <c r="S114" s="251"/>
      <c r="T114" s="252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3" t="s">
        <v>163</v>
      </c>
      <c r="AU114" s="253" t="s">
        <v>81</v>
      </c>
      <c r="AV114" s="14" t="s">
        <v>81</v>
      </c>
      <c r="AW114" s="14" t="s">
        <v>33</v>
      </c>
      <c r="AX114" s="14" t="s">
        <v>72</v>
      </c>
      <c r="AY114" s="253" t="s">
        <v>152</v>
      </c>
    </row>
    <row r="115" s="13" customFormat="1">
      <c r="A115" s="13"/>
      <c r="B115" s="232"/>
      <c r="C115" s="233"/>
      <c r="D115" s="234" t="s">
        <v>163</v>
      </c>
      <c r="E115" s="235" t="s">
        <v>19</v>
      </c>
      <c r="F115" s="236" t="s">
        <v>191</v>
      </c>
      <c r="G115" s="233"/>
      <c r="H115" s="235" t="s">
        <v>19</v>
      </c>
      <c r="I115" s="237"/>
      <c r="J115" s="233"/>
      <c r="K115" s="233"/>
      <c r="L115" s="238"/>
      <c r="M115" s="239"/>
      <c r="N115" s="240"/>
      <c r="O115" s="240"/>
      <c r="P115" s="240"/>
      <c r="Q115" s="240"/>
      <c r="R115" s="240"/>
      <c r="S115" s="240"/>
      <c r="T115" s="24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2" t="s">
        <v>163</v>
      </c>
      <c r="AU115" s="242" t="s">
        <v>81</v>
      </c>
      <c r="AV115" s="13" t="s">
        <v>79</v>
      </c>
      <c r="AW115" s="13" t="s">
        <v>33</v>
      </c>
      <c r="AX115" s="13" t="s">
        <v>72</v>
      </c>
      <c r="AY115" s="242" t="s">
        <v>152</v>
      </c>
    </row>
    <row r="116" s="13" customFormat="1">
      <c r="A116" s="13"/>
      <c r="B116" s="232"/>
      <c r="C116" s="233"/>
      <c r="D116" s="234" t="s">
        <v>163</v>
      </c>
      <c r="E116" s="235" t="s">
        <v>19</v>
      </c>
      <c r="F116" s="236" t="s">
        <v>192</v>
      </c>
      <c r="G116" s="233"/>
      <c r="H116" s="235" t="s">
        <v>19</v>
      </c>
      <c r="I116" s="237"/>
      <c r="J116" s="233"/>
      <c r="K116" s="233"/>
      <c r="L116" s="238"/>
      <c r="M116" s="239"/>
      <c r="N116" s="240"/>
      <c r="O116" s="240"/>
      <c r="P116" s="240"/>
      <c r="Q116" s="240"/>
      <c r="R116" s="240"/>
      <c r="S116" s="240"/>
      <c r="T116" s="24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2" t="s">
        <v>163</v>
      </c>
      <c r="AU116" s="242" t="s">
        <v>81</v>
      </c>
      <c r="AV116" s="13" t="s">
        <v>79</v>
      </c>
      <c r="AW116" s="13" t="s">
        <v>33</v>
      </c>
      <c r="AX116" s="13" t="s">
        <v>72</v>
      </c>
      <c r="AY116" s="242" t="s">
        <v>152</v>
      </c>
    </row>
    <row r="117" s="14" customFormat="1">
      <c r="A117" s="14"/>
      <c r="B117" s="243"/>
      <c r="C117" s="244"/>
      <c r="D117" s="234" t="s">
        <v>163</v>
      </c>
      <c r="E117" s="245" t="s">
        <v>19</v>
      </c>
      <c r="F117" s="246" t="s">
        <v>537</v>
      </c>
      <c r="G117" s="244"/>
      <c r="H117" s="247">
        <v>19.800000000000001</v>
      </c>
      <c r="I117" s="248"/>
      <c r="J117" s="244"/>
      <c r="K117" s="244"/>
      <c r="L117" s="249"/>
      <c r="M117" s="250"/>
      <c r="N117" s="251"/>
      <c r="O117" s="251"/>
      <c r="P117" s="251"/>
      <c r="Q117" s="251"/>
      <c r="R117" s="251"/>
      <c r="S117" s="251"/>
      <c r="T117" s="252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3" t="s">
        <v>163</v>
      </c>
      <c r="AU117" s="253" t="s">
        <v>81</v>
      </c>
      <c r="AV117" s="14" t="s">
        <v>81</v>
      </c>
      <c r="AW117" s="14" t="s">
        <v>33</v>
      </c>
      <c r="AX117" s="14" t="s">
        <v>72</v>
      </c>
      <c r="AY117" s="253" t="s">
        <v>152</v>
      </c>
    </row>
    <row r="118" s="15" customFormat="1">
      <c r="A118" s="15"/>
      <c r="B118" s="254"/>
      <c r="C118" s="255"/>
      <c r="D118" s="234" t="s">
        <v>163</v>
      </c>
      <c r="E118" s="256" t="s">
        <v>19</v>
      </c>
      <c r="F118" s="257" t="s">
        <v>194</v>
      </c>
      <c r="G118" s="255"/>
      <c r="H118" s="258">
        <v>26.09</v>
      </c>
      <c r="I118" s="259"/>
      <c r="J118" s="255"/>
      <c r="K118" s="255"/>
      <c r="L118" s="260"/>
      <c r="M118" s="261"/>
      <c r="N118" s="262"/>
      <c r="O118" s="262"/>
      <c r="P118" s="262"/>
      <c r="Q118" s="262"/>
      <c r="R118" s="262"/>
      <c r="S118" s="262"/>
      <c r="T118" s="263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64" t="s">
        <v>163</v>
      </c>
      <c r="AU118" s="264" t="s">
        <v>81</v>
      </c>
      <c r="AV118" s="15" t="s">
        <v>159</v>
      </c>
      <c r="AW118" s="15" t="s">
        <v>33</v>
      </c>
      <c r="AX118" s="15" t="s">
        <v>79</v>
      </c>
      <c r="AY118" s="264" t="s">
        <v>152</v>
      </c>
    </row>
    <row r="119" s="2" customFormat="1" ht="24.15" customHeight="1">
      <c r="A119" s="40"/>
      <c r="B119" s="41"/>
      <c r="C119" s="214" t="s">
        <v>183</v>
      </c>
      <c r="D119" s="214" t="s">
        <v>154</v>
      </c>
      <c r="E119" s="215" t="s">
        <v>538</v>
      </c>
      <c r="F119" s="216" t="s">
        <v>539</v>
      </c>
      <c r="G119" s="217" t="s">
        <v>186</v>
      </c>
      <c r="H119" s="218">
        <v>40.247999999999998</v>
      </c>
      <c r="I119" s="219"/>
      <c r="J119" s="220">
        <f>ROUND(I119*H119,2)</f>
        <v>0</v>
      </c>
      <c r="K119" s="216" t="s">
        <v>158</v>
      </c>
      <c r="L119" s="46"/>
      <c r="M119" s="221" t="s">
        <v>19</v>
      </c>
      <c r="N119" s="222" t="s">
        <v>43</v>
      </c>
      <c r="O119" s="86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159</v>
      </c>
      <c r="AT119" s="225" t="s">
        <v>154</v>
      </c>
      <c r="AU119" s="225" t="s">
        <v>81</v>
      </c>
      <c r="AY119" s="19" t="s">
        <v>152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79</v>
      </c>
      <c r="BK119" s="226">
        <f>ROUND(I119*H119,2)</f>
        <v>0</v>
      </c>
      <c r="BL119" s="19" t="s">
        <v>159</v>
      </c>
      <c r="BM119" s="225" t="s">
        <v>540</v>
      </c>
    </row>
    <row r="120" s="2" customFormat="1">
      <c r="A120" s="40"/>
      <c r="B120" s="41"/>
      <c r="C120" s="42"/>
      <c r="D120" s="227" t="s">
        <v>161</v>
      </c>
      <c r="E120" s="42"/>
      <c r="F120" s="228" t="s">
        <v>541</v>
      </c>
      <c r="G120" s="42"/>
      <c r="H120" s="42"/>
      <c r="I120" s="229"/>
      <c r="J120" s="42"/>
      <c r="K120" s="42"/>
      <c r="L120" s="46"/>
      <c r="M120" s="230"/>
      <c r="N120" s="231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161</v>
      </c>
      <c r="AU120" s="19" t="s">
        <v>81</v>
      </c>
    </row>
    <row r="121" s="13" customFormat="1">
      <c r="A121" s="13"/>
      <c r="B121" s="232"/>
      <c r="C121" s="233"/>
      <c r="D121" s="234" t="s">
        <v>163</v>
      </c>
      <c r="E121" s="235" t="s">
        <v>19</v>
      </c>
      <c r="F121" s="236" t="s">
        <v>200</v>
      </c>
      <c r="G121" s="233"/>
      <c r="H121" s="235" t="s">
        <v>19</v>
      </c>
      <c r="I121" s="237"/>
      <c r="J121" s="233"/>
      <c r="K121" s="233"/>
      <c r="L121" s="238"/>
      <c r="M121" s="239"/>
      <c r="N121" s="240"/>
      <c r="O121" s="240"/>
      <c r="P121" s="240"/>
      <c r="Q121" s="240"/>
      <c r="R121" s="240"/>
      <c r="S121" s="240"/>
      <c r="T121" s="24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2" t="s">
        <v>163</v>
      </c>
      <c r="AU121" s="242" t="s">
        <v>81</v>
      </c>
      <c r="AV121" s="13" t="s">
        <v>79</v>
      </c>
      <c r="AW121" s="13" t="s">
        <v>33</v>
      </c>
      <c r="AX121" s="13" t="s">
        <v>72</v>
      </c>
      <c r="AY121" s="242" t="s">
        <v>152</v>
      </c>
    </row>
    <row r="122" s="14" customFormat="1">
      <c r="A122" s="14"/>
      <c r="B122" s="243"/>
      <c r="C122" s="244"/>
      <c r="D122" s="234" t="s">
        <v>163</v>
      </c>
      <c r="E122" s="245" t="s">
        <v>19</v>
      </c>
      <c r="F122" s="246" t="s">
        <v>542</v>
      </c>
      <c r="G122" s="244"/>
      <c r="H122" s="247">
        <v>40.247999999999998</v>
      </c>
      <c r="I122" s="248"/>
      <c r="J122" s="244"/>
      <c r="K122" s="244"/>
      <c r="L122" s="249"/>
      <c r="M122" s="250"/>
      <c r="N122" s="251"/>
      <c r="O122" s="251"/>
      <c r="P122" s="251"/>
      <c r="Q122" s="251"/>
      <c r="R122" s="251"/>
      <c r="S122" s="251"/>
      <c r="T122" s="252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3" t="s">
        <v>163</v>
      </c>
      <c r="AU122" s="253" t="s">
        <v>81</v>
      </c>
      <c r="AV122" s="14" t="s">
        <v>81</v>
      </c>
      <c r="AW122" s="14" t="s">
        <v>33</v>
      </c>
      <c r="AX122" s="14" t="s">
        <v>79</v>
      </c>
      <c r="AY122" s="253" t="s">
        <v>152</v>
      </c>
    </row>
    <row r="123" s="2" customFormat="1" ht="37.8" customHeight="1">
      <c r="A123" s="40"/>
      <c r="B123" s="41"/>
      <c r="C123" s="214" t="s">
        <v>195</v>
      </c>
      <c r="D123" s="214" t="s">
        <v>154</v>
      </c>
      <c r="E123" s="215" t="s">
        <v>203</v>
      </c>
      <c r="F123" s="216" t="s">
        <v>204</v>
      </c>
      <c r="G123" s="217" t="s">
        <v>186</v>
      </c>
      <c r="H123" s="218">
        <v>73.927999999999997</v>
      </c>
      <c r="I123" s="219"/>
      <c r="J123" s="220">
        <f>ROUND(I123*H123,2)</f>
        <v>0</v>
      </c>
      <c r="K123" s="216" t="s">
        <v>158</v>
      </c>
      <c r="L123" s="46"/>
      <c r="M123" s="221" t="s">
        <v>19</v>
      </c>
      <c r="N123" s="222" t="s">
        <v>43</v>
      </c>
      <c r="O123" s="86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159</v>
      </c>
      <c r="AT123" s="225" t="s">
        <v>154</v>
      </c>
      <c r="AU123" s="225" t="s">
        <v>81</v>
      </c>
      <c r="AY123" s="19" t="s">
        <v>152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79</v>
      </c>
      <c r="BK123" s="226">
        <f>ROUND(I123*H123,2)</f>
        <v>0</v>
      </c>
      <c r="BL123" s="19" t="s">
        <v>159</v>
      </c>
      <c r="BM123" s="225" t="s">
        <v>543</v>
      </c>
    </row>
    <row r="124" s="2" customFormat="1">
      <c r="A124" s="40"/>
      <c r="B124" s="41"/>
      <c r="C124" s="42"/>
      <c r="D124" s="227" t="s">
        <v>161</v>
      </c>
      <c r="E124" s="42"/>
      <c r="F124" s="228" t="s">
        <v>206</v>
      </c>
      <c r="G124" s="42"/>
      <c r="H124" s="42"/>
      <c r="I124" s="229"/>
      <c r="J124" s="42"/>
      <c r="K124" s="42"/>
      <c r="L124" s="46"/>
      <c r="M124" s="230"/>
      <c r="N124" s="231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161</v>
      </c>
      <c r="AU124" s="19" t="s">
        <v>81</v>
      </c>
    </row>
    <row r="125" s="14" customFormat="1">
      <c r="A125" s="14"/>
      <c r="B125" s="243"/>
      <c r="C125" s="244"/>
      <c r="D125" s="234" t="s">
        <v>163</v>
      </c>
      <c r="E125" s="245" t="s">
        <v>19</v>
      </c>
      <c r="F125" s="246" t="s">
        <v>544</v>
      </c>
      <c r="G125" s="244"/>
      <c r="H125" s="247">
        <v>7.5899999999999999</v>
      </c>
      <c r="I125" s="248"/>
      <c r="J125" s="244"/>
      <c r="K125" s="244"/>
      <c r="L125" s="249"/>
      <c r="M125" s="250"/>
      <c r="N125" s="251"/>
      <c r="O125" s="251"/>
      <c r="P125" s="251"/>
      <c r="Q125" s="251"/>
      <c r="R125" s="251"/>
      <c r="S125" s="251"/>
      <c r="T125" s="25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3" t="s">
        <v>163</v>
      </c>
      <c r="AU125" s="253" t="s">
        <v>81</v>
      </c>
      <c r="AV125" s="14" t="s">
        <v>81</v>
      </c>
      <c r="AW125" s="14" t="s">
        <v>33</v>
      </c>
      <c r="AX125" s="14" t="s">
        <v>72</v>
      </c>
      <c r="AY125" s="253" t="s">
        <v>152</v>
      </c>
    </row>
    <row r="126" s="14" customFormat="1">
      <c r="A126" s="14"/>
      <c r="B126" s="243"/>
      <c r="C126" s="244"/>
      <c r="D126" s="234" t="s">
        <v>163</v>
      </c>
      <c r="E126" s="245" t="s">
        <v>19</v>
      </c>
      <c r="F126" s="246" t="s">
        <v>545</v>
      </c>
      <c r="G126" s="244"/>
      <c r="H126" s="247">
        <v>66.337999999999994</v>
      </c>
      <c r="I126" s="248"/>
      <c r="J126" s="244"/>
      <c r="K126" s="244"/>
      <c r="L126" s="249"/>
      <c r="M126" s="250"/>
      <c r="N126" s="251"/>
      <c r="O126" s="251"/>
      <c r="P126" s="251"/>
      <c r="Q126" s="251"/>
      <c r="R126" s="251"/>
      <c r="S126" s="251"/>
      <c r="T126" s="25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3" t="s">
        <v>163</v>
      </c>
      <c r="AU126" s="253" t="s">
        <v>81</v>
      </c>
      <c r="AV126" s="14" t="s">
        <v>81</v>
      </c>
      <c r="AW126" s="14" t="s">
        <v>33</v>
      </c>
      <c r="AX126" s="14" t="s">
        <v>72</v>
      </c>
      <c r="AY126" s="253" t="s">
        <v>152</v>
      </c>
    </row>
    <row r="127" s="15" customFormat="1">
      <c r="A127" s="15"/>
      <c r="B127" s="254"/>
      <c r="C127" s="255"/>
      <c r="D127" s="234" t="s">
        <v>163</v>
      </c>
      <c r="E127" s="256" t="s">
        <v>19</v>
      </c>
      <c r="F127" s="257" t="s">
        <v>194</v>
      </c>
      <c r="G127" s="255"/>
      <c r="H127" s="258">
        <v>73.927999999999997</v>
      </c>
      <c r="I127" s="259"/>
      <c r="J127" s="255"/>
      <c r="K127" s="255"/>
      <c r="L127" s="260"/>
      <c r="M127" s="261"/>
      <c r="N127" s="262"/>
      <c r="O127" s="262"/>
      <c r="P127" s="262"/>
      <c r="Q127" s="262"/>
      <c r="R127" s="262"/>
      <c r="S127" s="262"/>
      <c r="T127" s="263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4" t="s">
        <v>163</v>
      </c>
      <c r="AU127" s="264" t="s">
        <v>81</v>
      </c>
      <c r="AV127" s="15" t="s">
        <v>159</v>
      </c>
      <c r="AW127" s="15" t="s">
        <v>33</v>
      </c>
      <c r="AX127" s="15" t="s">
        <v>79</v>
      </c>
      <c r="AY127" s="264" t="s">
        <v>152</v>
      </c>
    </row>
    <row r="128" s="2" customFormat="1" ht="37.8" customHeight="1">
      <c r="A128" s="40"/>
      <c r="B128" s="41"/>
      <c r="C128" s="214" t="s">
        <v>202</v>
      </c>
      <c r="D128" s="214" t="s">
        <v>154</v>
      </c>
      <c r="E128" s="215" t="s">
        <v>209</v>
      </c>
      <c r="F128" s="216" t="s">
        <v>210</v>
      </c>
      <c r="G128" s="217" t="s">
        <v>186</v>
      </c>
      <c r="H128" s="218">
        <v>369.63999999999999</v>
      </c>
      <c r="I128" s="219"/>
      <c r="J128" s="220">
        <f>ROUND(I128*H128,2)</f>
        <v>0</v>
      </c>
      <c r="K128" s="216" t="s">
        <v>158</v>
      </c>
      <c r="L128" s="46"/>
      <c r="M128" s="221" t="s">
        <v>19</v>
      </c>
      <c r="N128" s="222" t="s">
        <v>43</v>
      </c>
      <c r="O128" s="86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5" t="s">
        <v>159</v>
      </c>
      <c r="AT128" s="225" t="s">
        <v>154</v>
      </c>
      <c r="AU128" s="225" t="s">
        <v>81</v>
      </c>
      <c r="AY128" s="19" t="s">
        <v>152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9" t="s">
        <v>79</v>
      </c>
      <c r="BK128" s="226">
        <f>ROUND(I128*H128,2)</f>
        <v>0</v>
      </c>
      <c r="BL128" s="19" t="s">
        <v>159</v>
      </c>
      <c r="BM128" s="225" t="s">
        <v>546</v>
      </c>
    </row>
    <row r="129" s="2" customFormat="1">
      <c r="A129" s="40"/>
      <c r="B129" s="41"/>
      <c r="C129" s="42"/>
      <c r="D129" s="227" t="s">
        <v>161</v>
      </c>
      <c r="E129" s="42"/>
      <c r="F129" s="228" t="s">
        <v>212</v>
      </c>
      <c r="G129" s="42"/>
      <c r="H129" s="42"/>
      <c r="I129" s="229"/>
      <c r="J129" s="42"/>
      <c r="K129" s="42"/>
      <c r="L129" s="46"/>
      <c r="M129" s="230"/>
      <c r="N129" s="231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161</v>
      </c>
      <c r="AU129" s="19" t="s">
        <v>81</v>
      </c>
    </row>
    <row r="130" s="14" customFormat="1">
      <c r="A130" s="14"/>
      <c r="B130" s="243"/>
      <c r="C130" s="244"/>
      <c r="D130" s="234" t="s">
        <v>163</v>
      </c>
      <c r="E130" s="245" t="s">
        <v>19</v>
      </c>
      <c r="F130" s="246" t="s">
        <v>547</v>
      </c>
      <c r="G130" s="244"/>
      <c r="H130" s="247">
        <v>369.63999999999999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163</v>
      </c>
      <c r="AU130" s="253" t="s">
        <v>81</v>
      </c>
      <c r="AV130" s="14" t="s">
        <v>81</v>
      </c>
      <c r="AW130" s="14" t="s">
        <v>33</v>
      </c>
      <c r="AX130" s="14" t="s">
        <v>79</v>
      </c>
      <c r="AY130" s="253" t="s">
        <v>152</v>
      </c>
    </row>
    <row r="131" s="2" customFormat="1" ht="24.15" customHeight="1">
      <c r="A131" s="40"/>
      <c r="B131" s="41"/>
      <c r="C131" s="214" t="s">
        <v>208</v>
      </c>
      <c r="D131" s="214" t="s">
        <v>154</v>
      </c>
      <c r="E131" s="215" t="s">
        <v>215</v>
      </c>
      <c r="F131" s="216" t="s">
        <v>216</v>
      </c>
      <c r="G131" s="217" t="s">
        <v>186</v>
      </c>
      <c r="H131" s="218">
        <v>73.927999999999997</v>
      </c>
      <c r="I131" s="219"/>
      <c r="J131" s="220">
        <f>ROUND(I131*H131,2)</f>
        <v>0</v>
      </c>
      <c r="K131" s="216" t="s">
        <v>158</v>
      </c>
      <c r="L131" s="46"/>
      <c r="M131" s="221" t="s">
        <v>19</v>
      </c>
      <c r="N131" s="222" t="s">
        <v>43</v>
      </c>
      <c r="O131" s="86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159</v>
      </c>
      <c r="AT131" s="225" t="s">
        <v>154</v>
      </c>
      <c r="AU131" s="225" t="s">
        <v>81</v>
      </c>
      <c r="AY131" s="19" t="s">
        <v>152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79</v>
      </c>
      <c r="BK131" s="226">
        <f>ROUND(I131*H131,2)</f>
        <v>0</v>
      </c>
      <c r="BL131" s="19" t="s">
        <v>159</v>
      </c>
      <c r="BM131" s="225" t="s">
        <v>548</v>
      </c>
    </row>
    <row r="132" s="2" customFormat="1">
      <c r="A132" s="40"/>
      <c r="B132" s="41"/>
      <c r="C132" s="42"/>
      <c r="D132" s="227" t="s">
        <v>161</v>
      </c>
      <c r="E132" s="42"/>
      <c r="F132" s="228" t="s">
        <v>218</v>
      </c>
      <c r="G132" s="42"/>
      <c r="H132" s="42"/>
      <c r="I132" s="229"/>
      <c r="J132" s="42"/>
      <c r="K132" s="42"/>
      <c r="L132" s="46"/>
      <c r="M132" s="230"/>
      <c r="N132" s="231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161</v>
      </c>
      <c r="AU132" s="19" t="s">
        <v>81</v>
      </c>
    </row>
    <row r="133" s="2" customFormat="1" ht="24.15" customHeight="1">
      <c r="A133" s="40"/>
      <c r="B133" s="41"/>
      <c r="C133" s="214" t="s">
        <v>214</v>
      </c>
      <c r="D133" s="214" t="s">
        <v>154</v>
      </c>
      <c r="E133" s="215" t="s">
        <v>220</v>
      </c>
      <c r="F133" s="216" t="s">
        <v>221</v>
      </c>
      <c r="G133" s="217" t="s">
        <v>186</v>
      </c>
      <c r="H133" s="218">
        <v>19.699999999999999</v>
      </c>
      <c r="I133" s="219"/>
      <c r="J133" s="220">
        <f>ROUND(I133*H133,2)</f>
        <v>0</v>
      </c>
      <c r="K133" s="216" t="s">
        <v>158</v>
      </c>
      <c r="L133" s="46"/>
      <c r="M133" s="221" t="s">
        <v>19</v>
      </c>
      <c r="N133" s="222" t="s">
        <v>43</v>
      </c>
      <c r="O133" s="86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5" t="s">
        <v>159</v>
      </c>
      <c r="AT133" s="225" t="s">
        <v>154</v>
      </c>
      <c r="AU133" s="225" t="s">
        <v>81</v>
      </c>
      <c r="AY133" s="19" t="s">
        <v>152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9" t="s">
        <v>79</v>
      </c>
      <c r="BK133" s="226">
        <f>ROUND(I133*H133,2)</f>
        <v>0</v>
      </c>
      <c r="BL133" s="19" t="s">
        <v>159</v>
      </c>
      <c r="BM133" s="225" t="s">
        <v>549</v>
      </c>
    </row>
    <row r="134" s="2" customFormat="1">
      <c r="A134" s="40"/>
      <c r="B134" s="41"/>
      <c r="C134" s="42"/>
      <c r="D134" s="227" t="s">
        <v>161</v>
      </c>
      <c r="E134" s="42"/>
      <c r="F134" s="228" t="s">
        <v>223</v>
      </c>
      <c r="G134" s="42"/>
      <c r="H134" s="42"/>
      <c r="I134" s="229"/>
      <c r="J134" s="42"/>
      <c r="K134" s="42"/>
      <c r="L134" s="46"/>
      <c r="M134" s="230"/>
      <c r="N134" s="231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161</v>
      </c>
      <c r="AU134" s="19" t="s">
        <v>81</v>
      </c>
    </row>
    <row r="135" s="13" customFormat="1">
      <c r="A135" s="13"/>
      <c r="B135" s="232"/>
      <c r="C135" s="233"/>
      <c r="D135" s="234" t="s">
        <v>163</v>
      </c>
      <c r="E135" s="235" t="s">
        <v>19</v>
      </c>
      <c r="F135" s="236" t="s">
        <v>534</v>
      </c>
      <c r="G135" s="233"/>
      <c r="H135" s="235" t="s">
        <v>19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163</v>
      </c>
      <c r="AU135" s="242" t="s">
        <v>81</v>
      </c>
      <c r="AV135" s="13" t="s">
        <v>79</v>
      </c>
      <c r="AW135" s="13" t="s">
        <v>33</v>
      </c>
      <c r="AX135" s="13" t="s">
        <v>72</v>
      </c>
      <c r="AY135" s="242" t="s">
        <v>152</v>
      </c>
    </row>
    <row r="136" s="14" customFormat="1">
      <c r="A136" s="14"/>
      <c r="B136" s="243"/>
      <c r="C136" s="244"/>
      <c r="D136" s="234" t="s">
        <v>163</v>
      </c>
      <c r="E136" s="245" t="s">
        <v>19</v>
      </c>
      <c r="F136" s="246" t="s">
        <v>550</v>
      </c>
      <c r="G136" s="244"/>
      <c r="H136" s="247">
        <v>8.6500000000000004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3" t="s">
        <v>163</v>
      </c>
      <c r="AU136" s="253" t="s">
        <v>81</v>
      </c>
      <c r="AV136" s="14" t="s">
        <v>81</v>
      </c>
      <c r="AW136" s="14" t="s">
        <v>33</v>
      </c>
      <c r="AX136" s="14" t="s">
        <v>72</v>
      </c>
      <c r="AY136" s="253" t="s">
        <v>152</v>
      </c>
    </row>
    <row r="137" s="13" customFormat="1">
      <c r="A137" s="13"/>
      <c r="B137" s="232"/>
      <c r="C137" s="233"/>
      <c r="D137" s="234" t="s">
        <v>163</v>
      </c>
      <c r="E137" s="235" t="s">
        <v>19</v>
      </c>
      <c r="F137" s="236" t="s">
        <v>189</v>
      </c>
      <c r="G137" s="233"/>
      <c r="H137" s="235" t="s">
        <v>19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163</v>
      </c>
      <c r="AU137" s="242" t="s">
        <v>81</v>
      </c>
      <c r="AV137" s="13" t="s">
        <v>79</v>
      </c>
      <c r="AW137" s="13" t="s">
        <v>33</v>
      </c>
      <c r="AX137" s="13" t="s">
        <v>72</v>
      </c>
      <c r="AY137" s="242" t="s">
        <v>152</v>
      </c>
    </row>
    <row r="138" s="14" customFormat="1">
      <c r="A138" s="14"/>
      <c r="B138" s="243"/>
      <c r="C138" s="244"/>
      <c r="D138" s="234" t="s">
        <v>163</v>
      </c>
      <c r="E138" s="245" t="s">
        <v>19</v>
      </c>
      <c r="F138" s="246" t="s">
        <v>551</v>
      </c>
      <c r="G138" s="244"/>
      <c r="H138" s="247">
        <v>2.6000000000000001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163</v>
      </c>
      <c r="AU138" s="253" t="s">
        <v>81</v>
      </c>
      <c r="AV138" s="14" t="s">
        <v>81</v>
      </c>
      <c r="AW138" s="14" t="s">
        <v>33</v>
      </c>
      <c r="AX138" s="14" t="s">
        <v>72</v>
      </c>
      <c r="AY138" s="253" t="s">
        <v>152</v>
      </c>
    </row>
    <row r="139" s="13" customFormat="1">
      <c r="A139" s="13"/>
      <c r="B139" s="232"/>
      <c r="C139" s="233"/>
      <c r="D139" s="234" t="s">
        <v>163</v>
      </c>
      <c r="E139" s="235" t="s">
        <v>19</v>
      </c>
      <c r="F139" s="236" t="s">
        <v>225</v>
      </c>
      <c r="G139" s="233"/>
      <c r="H139" s="235" t="s">
        <v>19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163</v>
      </c>
      <c r="AU139" s="242" t="s">
        <v>81</v>
      </c>
      <c r="AV139" s="13" t="s">
        <v>79</v>
      </c>
      <c r="AW139" s="13" t="s">
        <v>33</v>
      </c>
      <c r="AX139" s="13" t="s">
        <v>72</v>
      </c>
      <c r="AY139" s="242" t="s">
        <v>152</v>
      </c>
    </row>
    <row r="140" s="14" customFormat="1">
      <c r="A140" s="14"/>
      <c r="B140" s="243"/>
      <c r="C140" s="244"/>
      <c r="D140" s="234" t="s">
        <v>163</v>
      </c>
      <c r="E140" s="245" t="s">
        <v>19</v>
      </c>
      <c r="F140" s="246" t="s">
        <v>552</v>
      </c>
      <c r="G140" s="244"/>
      <c r="H140" s="247">
        <v>8.4499999999999993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3" t="s">
        <v>163</v>
      </c>
      <c r="AU140" s="253" t="s">
        <v>81</v>
      </c>
      <c r="AV140" s="14" t="s">
        <v>81</v>
      </c>
      <c r="AW140" s="14" t="s">
        <v>33</v>
      </c>
      <c r="AX140" s="14" t="s">
        <v>72</v>
      </c>
      <c r="AY140" s="253" t="s">
        <v>152</v>
      </c>
    </row>
    <row r="141" s="15" customFormat="1">
      <c r="A141" s="15"/>
      <c r="B141" s="254"/>
      <c r="C141" s="255"/>
      <c r="D141" s="234" t="s">
        <v>163</v>
      </c>
      <c r="E141" s="256" t="s">
        <v>19</v>
      </c>
      <c r="F141" s="257" t="s">
        <v>194</v>
      </c>
      <c r="G141" s="255"/>
      <c r="H141" s="258">
        <v>19.699999999999999</v>
      </c>
      <c r="I141" s="259"/>
      <c r="J141" s="255"/>
      <c r="K141" s="255"/>
      <c r="L141" s="260"/>
      <c r="M141" s="261"/>
      <c r="N141" s="262"/>
      <c r="O141" s="262"/>
      <c r="P141" s="262"/>
      <c r="Q141" s="262"/>
      <c r="R141" s="262"/>
      <c r="S141" s="262"/>
      <c r="T141" s="263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4" t="s">
        <v>163</v>
      </c>
      <c r="AU141" s="264" t="s">
        <v>81</v>
      </c>
      <c r="AV141" s="15" t="s">
        <v>159</v>
      </c>
      <c r="AW141" s="15" t="s">
        <v>33</v>
      </c>
      <c r="AX141" s="15" t="s">
        <v>79</v>
      </c>
      <c r="AY141" s="264" t="s">
        <v>152</v>
      </c>
    </row>
    <row r="142" s="2" customFormat="1" ht="16.5" customHeight="1">
      <c r="A142" s="40"/>
      <c r="B142" s="41"/>
      <c r="C142" s="265" t="s">
        <v>219</v>
      </c>
      <c r="D142" s="265" t="s">
        <v>228</v>
      </c>
      <c r="E142" s="266" t="s">
        <v>229</v>
      </c>
      <c r="F142" s="267" t="s">
        <v>230</v>
      </c>
      <c r="G142" s="268" t="s">
        <v>231</v>
      </c>
      <c r="H142" s="269">
        <v>39.399999999999999</v>
      </c>
      <c r="I142" s="270"/>
      <c r="J142" s="271">
        <f>ROUND(I142*H142,2)</f>
        <v>0</v>
      </c>
      <c r="K142" s="267" t="s">
        <v>158</v>
      </c>
      <c r="L142" s="272"/>
      <c r="M142" s="273" t="s">
        <v>19</v>
      </c>
      <c r="N142" s="274" t="s">
        <v>43</v>
      </c>
      <c r="O142" s="86"/>
      <c r="P142" s="223">
        <f>O142*H142</f>
        <v>0</v>
      </c>
      <c r="Q142" s="223">
        <v>1</v>
      </c>
      <c r="R142" s="223">
        <f>Q142*H142</f>
        <v>39.399999999999999</v>
      </c>
      <c r="S142" s="223">
        <v>0</v>
      </c>
      <c r="T142" s="224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5" t="s">
        <v>208</v>
      </c>
      <c r="AT142" s="225" t="s">
        <v>228</v>
      </c>
      <c r="AU142" s="225" t="s">
        <v>81</v>
      </c>
      <c r="AY142" s="19" t="s">
        <v>152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9" t="s">
        <v>79</v>
      </c>
      <c r="BK142" s="226">
        <f>ROUND(I142*H142,2)</f>
        <v>0</v>
      </c>
      <c r="BL142" s="19" t="s">
        <v>159</v>
      </c>
      <c r="BM142" s="225" t="s">
        <v>553</v>
      </c>
    </row>
    <row r="143" s="14" customFormat="1">
      <c r="A143" s="14"/>
      <c r="B143" s="243"/>
      <c r="C143" s="244"/>
      <c r="D143" s="234" t="s">
        <v>163</v>
      </c>
      <c r="E143" s="245" t="s">
        <v>19</v>
      </c>
      <c r="F143" s="246" t="s">
        <v>554</v>
      </c>
      <c r="G143" s="244"/>
      <c r="H143" s="247">
        <v>39.399999999999999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3" t="s">
        <v>163</v>
      </c>
      <c r="AU143" s="253" t="s">
        <v>81</v>
      </c>
      <c r="AV143" s="14" t="s">
        <v>81</v>
      </c>
      <c r="AW143" s="14" t="s">
        <v>33</v>
      </c>
      <c r="AX143" s="14" t="s">
        <v>79</v>
      </c>
      <c r="AY143" s="253" t="s">
        <v>152</v>
      </c>
    </row>
    <row r="144" s="2" customFormat="1" ht="24.15" customHeight="1">
      <c r="A144" s="40"/>
      <c r="B144" s="41"/>
      <c r="C144" s="214" t="s">
        <v>227</v>
      </c>
      <c r="D144" s="214" t="s">
        <v>154</v>
      </c>
      <c r="E144" s="215" t="s">
        <v>234</v>
      </c>
      <c r="F144" s="216" t="s">
        <v>235</v>
      </c>
      <c r="G144" s="217" t="s">
        <v>231</v>
      </c>
      <c r="H144" s="218">
        <v>133.06999999999999</v>
      </c>
      <c r="I144" s="219"/>
      <c r="J144" s="220">
        <f>ROUND(I144*H144,2)</f>
        <v>0</v>
      </c>
      <c r="K144" s="216" t="s">
        <v>158</v>
      </c>
      <c r="L144" s="46"/>
      <c r="M144" s="221" t="s">
        <v>19</v>
      </c>
      <c r="N144" s="222" t="s">
        <v>43</v>
      </c>
      <c r="O144" s="86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5" t="s">
        <v>159</v>
      </c>
      <c r="AT144" s="225" t="s">
        <v>154</v>
      </c>
      <c r="AU144" s="225" t="s">
        <v>81</v>
      </c>
      <c r="AY144" s="19" t="s">
        <v>152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9" t="s">
        <v>79</v>
      </c>
      <c r="BK144" s="226">
        <f>ROUND(I144*H144,2)</f>
        <v>0</v>
      </c>
      <c r="BL144" s="19" t="s">
        <v>159</v>
      </c>
      <c r="BM144" s="225" t="s">
        <v>555</v>
      </c>
    </row>
    <row r="145" s="2" customFormat="1">
      <c r="A145" s="40"/>
      <c r="B145" s="41"/>
      <c r="C145" s="42"/>
      <c r="D145" s="227" t="s">
        <v>161</v>
      </c>
      <c r="E145" s="42"/>
      <c r="F145" s="228" t="s">
        <v>237</v>
      </c>
      <c r="G145" s="42"/>
      <c r="H145" s="42"/>
      <c r="I145" s="229"/>
      <c r="J145" s="42"/>
      <c r="K145" s="42"/>
      <c r="L145" s="46"/>
      <c r="M145" s="230"/>
      <c r="N145" s="231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161</v>
      </c>
      <c r="AU145" s="19" t="s">
        <v>81</v>
      </c>
    </row>
    <row r="146" s="14" customFormat="1">
      <c r="A146" s="14"/>
      <c r="B146" s="243"/>
      <c r="C146" s="244"/>
      <c r="D146" s="234" t="s">
        <v>163</v>
      </c>
      <c r="E146" s="245" t="s">
        <v>19</v>
      </c>
      <c r="F146" s="246" t="s">
        <v>556</v>
      </c>
      <c r="G146" s="244"/>
      <c r="H146" s="247">
        <v>133.06999999999999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163</v>
      </c>
      <c r="AU146" s="253" t="s">
        <v>81</v>
      </c>
      <c r="AV146" s="14" t="s">
        <v>81</v>
      </c>
      <c r="AW146" s="14" t="s">
        <v>33</v>
      </c>
      <c r="AX146" s="14" t="s">
        <v>79</v>
      </c>
      <c r="AY146" s="253" t="s">
        <v>152</v>
      </c>
    </row>
    <row r="147" s="2" customFormat="1" ht="24.15" customHeight="1">
      <c r="A147" s="40"/>
      <c r="B147" s="41"/>
      <c r="C147" s="214" t="s">
        <v>8</v>
      </c>
      <c r="D147" s="214" t="s">
        <v>154</v>
      </c>
      <c r="E147" s="215" t="s">
        <v>240</v>
      </c>
      <c r="F147" s="216" t="s">
        <v>241</v>
      </c>
      <c r="G147" s="217" t="s">
        <v>186</v>
      </c>
      <c r="H147" s="218">
        <v>73.927999999999997</v>
      </c>
      <c r="I147" s="219"/>
      <c r="J147" s="220">
        <f>ROUND(I147*H147,2)</f>
        <v>0</v>
      </c>
      <c r="K147" s="216" t="s">
        <v>158</v>
      </c>
      <c r="L147" s="46"/>
      <c r="M147" s="221" t="s">
        <v>19</v>
      </c>
      <c r="N147" s="222" t="s">
        <v>43</v>
      </c>
      <c r="O147" s="86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5" t="s">
        <v>159</v>
      </c>
      <c r="AT147" s="225" t="s">
        <v>154</v>
      </c>
      <c r="AU147" s="225" t="s">
        <v>81</v>
      </c>
      <c r="AY147" s="19" t="s">
        <v>152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9" t="s">
        <v>79</v>
      </c>
      <c r="BK147" s="226">
        <f>ROUND(I147*H147,2)</f>
        <v>0</v>
      </c>
      <c r="BL147" s="19" t="s">
        <v>159</v>
      </c>
      <c r="BM147" s="225" t="s">
        <v>557</v>
      </c>
    </row>
    <row r="148" s="2" customFormat="1">
      <c r="A148" s="40"/>
      <c r="B148" s="41"/>
      <c r="C148" s="42"/>
      <c r="D148" s="227" t="s">
        <v>161</v>
      </c>
      <c r="E148" s="42"/>
      <c r="F148" s="228" t="s">
        <v>243</v>
      </c>
      <c r="G148" s="42"/>
      <c r="H148" s="42"/>
      <c r="I148" s="229"/>
      <c r="J148" s="42"/>
      <c r="K148" s="42"/>
      <c r="L148" s="46"/>
      <c r="M148" s="230"/>
      <c r="N148" s="231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161</v>
      </c>
      <c r="AU148" s="19" t="s">
        <v>81</v>
      </c>
    </row>
    <row r="149" s="14" customFormat="1">
      <c r="A149" s="14"/>
      <c r="B149" s="243"/>
      <c r="C149" s="244"/>
      <c r="D149" s="234" t="s">
        <v>163</v>
      </c>
      <c r="E149" s="245" t="s">
        <v>19</v>
      </c>
      <c r="F149" s="246" t="s">
        <v>558</v>
      </c>
      <c r="G149" s="244"/>
      <c r="H149" s="247">
        <v>73.927999999999997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163</v>
      </c>
      <c r="AU149" s="253" t="s">
        <v>81</v>
      </c>
      <c r="AV149" s="14" t="s">
        <v>81</v>
      </c>
      <c r="AW149" s="14" t="s">
        <v>33</v>
      </c>
      <c r="AX149" s="14" t="s">
        <v>79</v>
      </c>
      <c r="AY149" s="253" t="s">
        <v>152</v>
      </c>
    </row>
    <row r="150" s="2" customFormat="1" ht="24.15" customHeight="1">
      <c r="A150" s="40"/>
      <c r="B150" s="41"/>
      <c r="C150" s="214" t="s">
        <v>239</v>
      </c>
      <c r="D150" s="214" t="s">
        <v>154</v>
      </c>
      <c r="E150" s="215" t="s">
        <v>246</v>
      </c>
      <c r="F150" s="216" t="s">
        <v>247</v>
      </c>
      <c r="G150" s="217" t="s">
        <v>186</v>
      </c>
      <c r="H150" s="218">
        <v>9.6400000000000006</v>
      </c>
      <c r="I150" s="219"/>
      <c r="J150" s="220">
        <f>ROUND(I150*H150,2)</f>
        <v>0</v>
      </c>
      <c r="K150" s="216" t="s">
        <v>158</v>
      </c>
      <c r="L150" s="46"/>
      <c r="M150" s="221" t="s">
        <v>19</v>
      </c>
      <c r="N150" s="222" t="s">
        <v>43</v>
      </c>
      <c r="O150" s="86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5" t="s">
        <v>159</v>
      </c>
      <c r="AT150" s="225" t="s">
        <v>154</v>
      </c>
      <c r="AU150" s="225" t="s">
        <v>81</v>
      </c>
      <c r="AY150" s="19" t="s">
        <v>152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9" t="s">
        <v>79</v>
      </c>
      <c r="BK150" s="226">
        <f>ROUND(I150*H150,2)</f>
        <v>0</v>
      </c>
      <c r="BL150" s="19" t="s">
        <v>159</v>
      </c>
      <c r="BM150" s="225" t="s">
        <v>559</v>
      </c>
    </row>
    <row r="151" s="2" customFormat="1">
      <c r="A151" s="40"/>
      <c r="B151" s="41"/>
      <c r="C151" s="42"/>
      <c r="D151" s="227" t="s">
        <v>161</v>
      </c>
      <c r="E151" s="42"/>
      <c r="F151" s="228" t="s">
        <v>249</v>
      </c>
      <c r="G151" s="42"/>
      <c r="H151" s="42"/>
      <c r="I151" s="229"/>
      <c r="J151" s="42"/>
      <c r="K151" s="42"/>
      <c r="L151" s="46"/>
      <c r="M151" s="230"/>
      <c r="N151" s="231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161</v>
      </c>
      <c r="AU151" s="19" t="s">
        <v>81</v>
      </c>
    </row>
    <row r="152" s="13" customFormat="1">
      <c r="A152" s="13"/>
      <c r="B152" s="232"/>
      <c r="C152" s="233"/>
      <c r="D152" s="234" t="s">
        <v>163</v>
      </c>
      <c r="E152" s="235" t="s">
        <v>19</v>
      </c>
      <c r="F152" s="236" t="s">
        <v>250</v>
      </c>
      <c r="G152" s="233"/>
      <c r="H152" s="235" t="s">
        <v>19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163</v>
      </c>
      <c r="AU152" s="242" t="s">
        <v>81</v>
      </c>
      <c r="AV152" s="13" t="s">
        <v>79</v>
      </c>
      <c r="AW152" s="13" t="s">
        <v>33</v>
      </c>
      <c r="AX152" s="13" t="s">
        <v>72</v>
      </c>
      <c r="AY152" s="242" t="s">
        <v>152</v>
      </c>
    </row>
    <row r="153" s="14" customFormat="1">
      <c r="A153" s="14"/>
      <c r="B153" s="243"/>
      <c r="C153" s="244"/>
      <c r="D153" s="234" t="s">
        <v>163</v>
      </c>
      <c r="E153" s="245" t="s">
        <v>19</v>
      </c>
      <c r="F153" s="246" t="s">
        <v>560</v>
      </c>
      <c r="G153" s="244"/>
      <c r="H153" s="247">
        <v>40.247999999999998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3" t="s">
        <v>163</v>
      </c>
      <c r="AU153" s="253" t="s">
        <v>81</v>
      </c>
      <c r="AV153" s="14" t="s">
        <v>81</v>
      </c>
      <c r="AW153" s="14" t="s">
        <v>33</v>
      </c>
      <c r="AX153" s="14" t="s">
        <v>72</v>
      </c>
      <c r="AY153" s="253" t="s">
        <v>152</v>
      </c>
    </row>
    <row r="154" s="14" customFormat="1">
      <c r="A154" s="14"/>
      <c r="B154" s="243"/>
      <c r="C154" s="244"/>
      <c r="D154" s="234" t="s">
        <v>163</v>
      </c>
      <c r="E154" s="245" t="s">
        <v>19</v>
      </c>
      <c r="F154" s="246" t="s">
        <v>561</v>
      </c>
      <c r="G154" s="244"/>
      <c r="H154" s="247">
        <v>-4.4720000000000004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163</v>
      </c>
      <c r="AU154" s="253" t="s">
        <v>81</v>
      </c>
      <c r="AV154" s="14" t="s">
        <v>81</v>
      </c>
      <c r="AW154" s="14" t="s">
        <v>33</v>
      </c>
      <c r="AX154" s="14" t="s">
        <v>72</v>
      </c>
      <c r="AY154" s="253" t="s">
        <v>152</v>
      </c>
    </row>
    <row r="155" s="14" customFormat="1">
      <c r="A155" s="14"/>
      <c r="B155" s="243"/>
      <c r="C155" s="244"/>
      <c r="D155" s="234" t="s">
        <v>163</v>
      </c>
      <c r="E155" s="245" t="s">
        <v>19</v>
      </c>
      <c r="F155" s="246" t="s">
        <v>562</v>
      </c>
      <c r="G155" s="244"/>
      <c r="H155" s="247">
        <v>-26.135999999999999</v>
      </c>
      <c r="I155" s="248"/>
      <c r="J155" s="244"/>
      <c r="K155" s="244"/>
      <c r="L155" s="249"/>
      <c r="M155" s="250"/>
      <c r="N155" s="251"/>
      <c r="O155" s="251"/>
      <c r="P155" s="251"/>
      <c r="Q155" s="251"/>
      <c r="R155" s="251"/>
      <c r="S155" s="251"/>
      <c r="T155" s="25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3" t="s">
        <v>163</v>
      </c>
      <c r="AU155" s="253" t="s">
        <v>81</v>
      </c>
      <c r="AV155" s="14" t="s">
        <v>81</v>
      </c>
      <c r="AW155" s="14" t="s">
        <v>33</v>
      </c>
      <c r="AX155" s="14" t="s">
        <v>72</v>
      </c>
      <c r="AY155" s="253" t="s">
        <v>152</v>
      </c>
    </row>
    <row r="156" s="15" customFormat="1">
      <c r="A156" s="15"/>
      <c r="B156" s="254"/>
      <c r="C156" s="255"/>
      <c r="D156" s="234" t="s">
        <v>163</v>
      </c>
      <c r="E156" s="256" t="s">
        <v>19</v>
      </c>
      <c r="F156" s="257" t="s">
        <v>194</v>
      </c>
      <c r="G156" s="255"/>
      <c r="H156" s="258">
        <v>9.6400000000000006</v>
      </c>
      <c r="I156" s="259"/>
      <c r="J156" s="255"/>
      <c r="K156" s="255"/>
      <c r="L156" s="260"/>
      <c r="M156" s="261"/>
      <c r="N156" s="262"/>
      <c r="O156" s="262"/>
      <c r="P156" s="262"/>
      <c r="Q156" s="262"/>
      <c r="R156" s="262"/>
      <c r="S156" s="262"/>
      <c r="T156" s="263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4" t="s">
        <v>163</v>
      </c>
      <c r="AU156" s="264" t="s">
        <v>81</v>
      </c>
      <c r="AV156" s="15" t="s">
        <v>159</v>
      </c>
      <c r="AW156" s="15" t="s">
        <v>33</v>
      </c>
      <c r="AX156" s="15" t="s">
        <v>79</v>
      </c>
      <c r="AY156" s="264" t="s">
        <v>152</v>
      </c>
    </row>
    <row r="157" s="2" customFormat="1" ht="16.5" customHeight="1">
      <c r="A157" s="40"/>
      <c r="B157" s="41"/>
      <c r="C157" s="265" t="s">
        <v>245</v>
      </c>
      <c r="D157" s="265" t="s">
        <v>228</v>
      </c>
      <c r="E157" s="266" t="s">
        <v>255</v>
      </c>
      <c r="F157" s="267" t="s">
        <v>256</v>
      </c>
      <c r="G157" s="268" t="s">
        <v>231</v>
      </c>
      <c r="H157" s="269">
        <v>19.280000000000001</v>
      </c>
      <c r="I157" s="270"/>
      <c r="J157" s="271">
        <f>ROUND(I157*H157,2)</f>
        <v>0</v>
      </c>
      <c r="K157" s="267" t="s">
        <v>158</v>
      </c>
      <c r="L157" s="272"/>
      <c r="M157" s="273" t="s">
        <v>19</v>
      </c>
      <c r="N157" s="274" t="s">
        <v>43</v>
      </c>
      <c r="O157" s="86"/>
      <c r="P157" s="223">
        <f>O157*H157</f>
        <v>0</v>
      </c>
      <c r="Q157" s="223">
        <v>1</v>
      </c>
      <c r="R157" s="223">
        <f>Q157*H157</f>
        <v>19.280000000000001</v>
      </c>
      <c r="S157" s="223">
        <v>0</v>
      </c>
      <c r="T157" s="224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5" t="s">
        <v>208</v>
      </c>
      <c r="AT157" s="225" t="s">
        <v>228</v>
      </c>
      <c r="AU157" s="225" t="s">
        <v>81</v>
      </c>
      <c r="AY157" s="19" t="s">
        <v>152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9" t="s">
        <v>79</v>
      </c>
      <c r="BK157" s="226">
        <f>ROUND(I157*H157,2)</f>
        <v>0</v>
      </c>
      <c r="BL157" s="19" t="s">
        <v>159</v>
      </c>
      <c r="BM157" s="225" t="s">
        <v>563</v>
      </c>
    </row>
    <row r="158" s="14" customFormat="1">
      <c r="A158" s="14"/>
      <c r="B158" s="243"/>
      <c r="C158" s="244"/>
      <c r="D158" s="234" t="s">
        <v>163</v>
      </c>
      <c r="E158" s="245" t="s">
        <v>19</v>
      </c>
      <c r="F158" s="246" t="s">
        <v>564</v>
      </c>
      <c r="G158" s="244"/>
      <c r="H158" s="247">
        <v>19.280000000000001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3" t="s">
        <v>163</v>
      </c>
      <c r="AU158" s="253" t="s">
        <v>81</v>
      </c>
      <c r="AV158" s="14" t="s">
        <v>81</v>
      </c>
      <c r="AW158" s="14" t="s">
        <v>33</v>
      </c>
      <c r="AX158" s="14" t="s">
        <v>79</v>
      </c>
      <c r="AY158" s="253" t="s">
        <v>152</v>
      </c>
    </row>
    <row r="159" s="2" customFormat="1" ht="24.15" customHeight="1">
      <c r="A159" s="40"/>
      <c r="B159" s="41"/>
      <c r="C159" s="214" t="s">
        <v>254</v>
      </c>
      <c r="D159" s="214" t="s">
        <v>154</v>
      </c>
      <c r="E159" s="215" t="s">
        <v>260</v>
      </c>
      <c r="F159" s="216" t="s">
        <v>261</v>
      </c>
      <c r="G159" s="217" t="s">
        <v>157</v>
      </c>
      <c r="H159" s="218">
        <v>11.960000000000001</v>
      </c>
      <c r="I159" s="219"/>
      <c r="J159" s="220">
        <f>ROUND(I159*H159,2)</f>
        <v>0</v>
      </c>
      <c r="K159" s="216" t="s">
        <v>158</v>
      </c>
      <c r="L159" s="46"/>
      <c r="M159" s="221" t="s">
        <v>19</v>
      </c>
      <c r="N159" s="222" t="s">
        <v>43</v>
      </c>
      <c r="O159" s="86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5" t="s">
        <v>159</v>
      </c>
      <c r="AT159" s="225" t="s">
        <v>154</v>
      </c>
      <c r="AU159" s="225" t="s">
        <v>81</v>
      </c>
      <c r="AY159" s="19" t="s">
        <v>152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9" t="s">
        <v>79</v>
      </c>
      <c r="BK159" s="226">
        <f>ROUND(I159*H159,2)</f>
        <v>0</v>
      </c>
      <c r="BL159" s="19" t="s">
        <v>159</v>
      </c>
      <c r="BM159" s="225" t="s">
        <v>565</v>
      </c>
    </row>
    <row r="160" s="2" customFormat="1">
      <c r="A160" s="40"/>
      <c r="B160" s="41"/>
      <c r="C160" s="42"/>
      <c r="D160" s="227" t="s">
        <v>161</v>
      </c>
      <c r="E160" s="42"/>
      <c r="F160" s="228" t="s">
        <v>263</v>
      </c>
      <c r="G160" s="42"/>
      <c r="H160" s="42"/>
      <c r="I160" s="229"/>
      <c r="J160" s="42"/>
      <c r="K160" s="42"/>
      <c r="L160" s="46"/>
      <c r="M160" s="230"/>
      <c r="N160" s="231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161</v>
      </c>
      <c r="AU160" s="19" t="s">
        <v>81</v>
      </c>
    </row>
    <row r="161" s="14" customFormat="1">
      <c r="A161" s="14"/>
      <c r="B161" s="243"/>
      <c r="C161" s="244"/>
      <c r="D161" s="234" t="s">
        <v>163</v>
      </c>
      <c r="E161" s="245" t="s">
        <v>19</v>
      </c>
      <c r="F161" s="246" t="s">
        <v>566</v>
      </c>
      <c r="G161" s="244"/>
      <c r="H161" s="247">
        <v>11.960000000000001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163</v>
      </c>
      <c r="AU161" s="253" t="s">
        <v>81</v>
      </c>
      <c r="AV161" s="14" t="s">
        <v>81</v>
      </c>
      <c r="AW161" s="14" t="s">
        <v>33</v>
      </c>
      <c r="AX161" s="14" t="s">
        <v>79</v>
      </c>
      <c r="AY161" s="253" t="s">
        <v>152</v>
      </c>
    </row>
    <row r="162" s="2" customFormat="1" ht="16.5" customHeight="1">
      <c r="A162" s="40"/>
      <c r="B162" s="41"/>
      <c r="C162" s="265" t="s">
        <v>259</v>
      </c>
      <c r="D162" s="265" t="s">
        <v>228</v>
      </c>
      <c r="E162" s="266" t="s">
        <v>266</v>
      </c>
      <c r="F162" s="267" t="s">
        <v>267</v>
      </c>
      <c r="G162" s="268" t="s">
        <v>268</v>
      </c>
      <c r="H162" s="269">
        <v>0.23899999999999999</v>
      </c>
      <c r="I162" s="270"/>
      <c r="J162" s="271">
        <f>ROUND(I162*H162,2)</f>
        <v>0</v>
      </c>
      <c r="K162" s="267" t="s">
        <v>158</v>
      </c>
      <c r="L162" s="272"/>
      <c r="M162" s="273" t="s">
        <v>19</v>
      </c>
      <c r="N162" s="274" t="s">
        <v>43</v>
      </c>
      <c r="O162" s="86"/>
      <c r="P162" s="223">
        <f>O162*H162</f>
        <v>0</v>
      </c>
      <c r="Q162" s="223">
        <v>0.001</v>
      </c>
      <c r="R162" s="223">
        <f>Q162*H162</f>
        <v>0.00023899999999999998</v>
      </c>
      <c r="S162" s="223">
        <v>0</v>
      </c>
      <c r="T162" s="224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5" t="s">
        <v>208</v>
      </c>
      <c r="AT162" s="225" t="s">
        <v>228</v>
      </c>
      <c r="AU162" s="225" t="s">
        <v>81</v>
      </c>
      <c r="AY162" s="19" t="s">
        <v>152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9" t="s">
        <v>79</v>
      </c>
      <c r="BK162" s="226">
        <f>ROUND(I162*H162,2)</f>
        <v>0</v>
      </c>
      <c r="BL162" s="19" t="s">
        <v>159</v>
      </c>
      <c r="BM162" s="225" t="s">
        <v>567</v>
      </c>
    </row>
    <row r="163" s="14" customFormat="1">
      <c r="A163" s="14"/>
      <c r="B163" s="243"/>
      <c r="C163" s="244"/>
      <c r="D163" s="234" t="s">
        <v>163</v>
      </c>
      <c r="E163" s="244"/>
      <c r="F163" s="246" t="s">
        <v>568</v>
      </c>
      <c r="G163" s="244"/>
      <c r="H163" s="247">
        <v>0.23899999999999999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3" t="s">
        <v>163</v>
      </c>
      <c r="AU163" s="253" t="s">
        <v>81</v>
      </c>
      <c r="AV163" s="14" t="s">
        <v>81</v>
      </c>
      <c r="AW163" s="14" t="s">
        <v>4</v>
      </c>
      <c r="AX163" s="14" t="s">
        <v>79</v>
      </c>
      <c r="AY163" s="253" t="s">
        <v>152</v>
      </c>
    </row>
    <row r="164" s="2" customFormat="1" ht="21.75" customHeight="1">
      <c r="A164" s="40"/>
      <c r="B164" s="41"/>
      <c r="C164" s="214" t="s">
        <v>265</v>
      </c>
      <c r="D164" s="214" t="s">
        <v>154</v>
      </c>
      <c r="E164" s="215" t="s">
        <v>272</v>
      </c>
      <c r="F164" s="216" t="s">
        <v>273</v>
      </c>
      <c r="G164" s="217" t="s">
        <v>157</v>
      </c>
      <c r="H164" s="218">
        <v>39.07</v>
      </c>
      <c r="I164" s="219"/>
      <c r="J164" s="220">
        <f>ROUND(I164*H164,2)</f>
        <v>0</v>
      </c>
      <c r="K164" s="216" t="s">
        <v>158</v>
      </c>
      <c r="L164" s="46"/>
      <c r="M164" s="221" t="s">
        <v>19</v>
      </c>
      <c r="N164" s="222" t="s">
        <v>43</v>
      </c>
      <c r="O164" s="86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5" t="s">
        <v>159</v>
      </c>
      <c r="AT164" s="225" t="s">
        <v>154</v>
      </c>
      <c r="AU164" s="225" t="s">
        <v>81</v>
      </c>
      <c r="AY164" s="19" t="s">
        <v>152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9" t="s">
        <v>79</v>
      </c>
      <c r="BK164" s="226">
        <f>ROUND(I164*H164,2)</f>
        <v>0</v>
      </c>
      <c r="BL164" s="19" t="s">
        <v>159</v>
      </c>
      <c r="BM164" s="225" t="s">
        <v>569</v>
      </c>
    </row>
    <row r="165" s="2" customFormat="1">
      <c r="A165" s="40"/>
      <c r="B165" s="41"/>
      <c r="C165" s="42"/>
      <c r="D165" s="227" t="s">
        <v>161</v>
      </c>
      <c r="E165" s="42"/>
      <c r="F165" s="228" t="s">
        <v>275</v>
      </c>
      <c r="G165" s="42"/>
      <c r="H165" s="42"/>
      <c r="I165" s="229"/>
      <c r="J165" s="42"/>
      <c r="K165" s="42"/>
      <c r="L165" s="46"/>
      <c r="M165" s="230"/>
      <c r="N165" s="231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161</v>
      </c>
      <c r="AU165" s="19" t="s">
        <v>81</v>
      </c>
    </row>
    <row r="166" s="13" customFormat="1">
      <c r="A166" s="13"/>
      <c r="B166" s="232"/>
      <c r="C166" s="233"/>
      <c r="D166" s="234" t="s">
        <v>163</v>
      </c>
      <c r="E166" s="235" t="s">
        <v>19</v>
      </c>
      <c r="F166" s="236" t="s">
        <v>534</v>
      </c>
      <c r="G166" s="233"/>
      <c r="H166" s="235" t="s">
        <v>19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163</v>
      </c>
      <c r="AU166" s="242" t="s">
        <v>81</v>
      </c>
      <c r="AV166" s="13" t="s">
        <v>79</v>
      </c>
      <c r="AW166" s="13" t="s">
        <v>33</v>
      </c>
      <c r="AX166" s="13" t="s">
        <v>72</v>
      </c>
      <c r="AY166" s="242" t="s">
        <v>152</v>
      </c>
    </row>
    <row r="167" s="14" customFormat="1">
      <c r="A167" s="14"/>
      <c r="B167" s="243"/>
      <c r="C167" s="244"/>
      <c r="D167" s="234" t="s">
        <v>163</v>
      </c>
      <c r="E167" s="245" t="s">
        <v>19</v>
      </c>
      <c r="F167" s="246" t="s">
        <v>570</v>
      </c>
      <c r="G167" s="244"/>
      <c r="H167" s="247">
        <v>17.5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3" t="s">
        <v>163</v>
      </c>
      <c r="AU167" s="253" t="s">
        <v>81</v>
      </c>
      <c r="AV167" s="14" t="s">
        <v>81</v>
      </c>
      <c r="AW167" s="14" t="s">
        <v>33</v>
      </c>
      <c r="AX167" s="14" t="s">
        <v>72</v>
      </c>
      <c r="AY167" s="253" t="s">
        <v>152</v>
      </c>
    </row>
    <row r="168" s="13" customFormat="1">
      <c r="A168" s="13"/>
      <c r="B168" s="232"/>
      <c r="C168" s="233"/>
      <c r="D168" s="234" t="s">
        <v>163</v>
      </c>
      <c r="E168" s="235" t="s">
        <v>19</v>
      </c>
      <c r="F168" s="236" t="s">
        <v>189</v>
      </c>
      <c r="G168" s="233"/>
      <c r="H168" s="235" t="s">
        <v>19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163</v>
      </c>
      <c r="AU168" s="242" t="s">
        <v>81</v>
      </c>
      <c r="AV168" s="13" t="s">
        <v>79</v>
      </c>
      <c r="AW168" s="13" t="s">
        <v>33</v>
      </c>
      <c r="AX168" s="13" t="s">
        <v>72</v>
      </c>
      <c r="AY168" s="242" t="s">
        <v>152</v>
      </c>
    </row>
    <row r="169" s="14" customFormat="1">
      <c r="A169" s="14"/>
      <c r="B169" s="243"/>
      <c r="C169" s="244"/>
      <c r="D169" s="234" t="s">
        <v>163</v>
      </c>
      <c r="E169" s="245" t="s">
        <v>19</v>
      </c>
      <c r="F169" s="246" t="s">
        <v>571</v>
      </c>
      <c r="G169" s="244"/>
      <c r="H169" s="247">
        <v>5.2000000000000002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3" t="s">
        <v>163</v>
      </c>
      <c r="AU169" s="253" t="s">
        <v>81</v>
      </c>
      <c r="AV169" s="14" t="s">
        <v>81</v>
      </c>
      <c r="AW169" s="14" t="s">
        <v>33</v>
      </c>
      <c r="AX169" s="14" t="s">
        <v>72</v>
      </c>
      <c r="AY169" s="253" t="s">
        <v>152</v>
      </c>
    </row>
    <row r="170" s="13" customFormat="1">
      <c r="A170" s="13"/>
      <c r="B170" s="232"/>
      <c r="C170" s="233"/>
      <c r="D170" s="234" t="s">
        <v>163</v>
      </c>
      <c r="E170" s="235" t="s">
        <v>19</v>
      </c>
      <c r="F170" s="236" t="s">
        <v>225</v>
      </c>
      <c r="G170" s="233"/>
      <c r="H170" s="235" t="s">
        <v>19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163</v>
      </c>
      <c r="AU170" s="242" t="s">
        <v>81</v>
      </c>
      <c r="AV170" s="13" t="s">
        <v>79</v>
      </c>
      <c r="AW170" s="13" t="s">
        <v>33</v>
      </c>
      <c r="AX170" s="13" t="s">
        <v>72</v>
      </c>
      <c r="AY170" s="242" t="s">
        <v>152</v>
      </c>
    </row>
    <row r="171" s="14" customFormat="1">
      <c r="A171" s="14"/>
      <c r="B171" s="243"/>
      <c r="C171" s="244"/>
      <c r="D171" s="234" t="s">
        <v>163</v>
      </c>
      <c r="E171" s="245" t="s">
        <v>19</v>
      </c>
      <c r="F171" s="246" t="s">
        <v>572</v>
      </c>
      <c r="G171" s="244"/>
      <c r="H171" s="247">
        <v>16.370000000000001</v>
      </c>
      <c r="I171" s="248"/>
      <c r="J171" s="244"/>
      <c r="K171" s="244"/>
      <c r="L171" s="249"/>
      <c r="M171" s="250"/>
      <c r="N171" s="251"/>
      <c r="O171" s="251"/>
      <c r="P171" s="251"/>
      <c r="Q171" s="251"/>
      <c r="R171" s="251"/>
      <c r="S171" s="251"/>
      <c r="T171" s="25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3" t="s">
        <v>163</v>
      </c>
      <c r="AU171" s="253" t="s">
        <v>81</v>
      </c>
      <c r="AV171" s="14" t="s">
        <v>81</v>
      </c>
      <c r="AW171" s="14" t="s">
        <v>33</v>
      </c>
      <c r="AX171" s="14" t="s">
        <v>72</v>
      </c>
      <c r="AY171" s="253" t="s">
        <v>152</v>
      </c>
    </row>
    <row r="172" s="15" customFormat="1">
      <c r="A172" s="15"/>
      <c r="B172" s="254"/>
      <c r="C172" s="255"/>
      <c r="D172" s="234" t="s">
        <v>163</v>
      </c>
      <c r="E172" s="256" t="s">
        <v>19</v>
      </c>
      <c r="F172" s="257" t="s">
        <v>194</v>
      </c>
      <c r="G172" s="255"/>
      <c r="H172" s="258">
        <v>39.07</v>
      </c>
      <c r="I172" s="259"/>
      <c r="J172" s="255"/>
      <c r="K172" s="255"/>
      <c r="L172" s="260"/>
      <c r="M172" s="261"/>
      <c r="N172" s="262"/>
      <c r="O172" s="262"/>
      <c r="P172" s="262"/>
      <c r="Q172" s="262"/>
      <c r="R172" s="262"/>
      <c r="S172" s="262"/>
      <c r="T172" s="263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4" t="s">
        <v>163</v>
      </c>
      <c r="AU172" s="264" t="s">
        <v>81</v>
      </c>
      <c r="AV172" s="15" t="s">
        <v>159</v>
      </c>
      <c r="AW172" s="15" t="s">
        <v>33</v>
      </c>
      <c r="AX172" s="15" t="s">
        <v>79</v>
      </c>
      <c r="AY172" s="264" t="s">
        <v>152</v>
      </c>
    </row>
    <row r="173" s="2" customFormat="1" ht="21.75" customHeight="1">
      <c r="A173" s="40"/>
      <c r="B173" s="41"/>
      <c r="C173" s="214" t="s">
        <v>271</v>
      </c>
      <c r="D173" s="214" t="s">
        <v>154</v>
      </c>
      <c r="E173" s="215" t="s">
        <v>279</v>
      </c>
      <c r="F173" s="216" t="s">
        <v>280</v>
      </c>
      <c r="G173" s="217" t="s">
        <v>157</v>
      </c>
      <c r="H173" s="218">
        <v>35.880000000000003</v>
      </c>
      <c r="I173" s="219"/>
      <c r="J173" s="220">
        <f>ROUND(I173*H173,2)</f>
        <v>0</v>
      </c>
      <c r="K173" s="216" t="s">
        <v>158</v>
      </c>
      <c r="L173" s="46"/>
      <c r="M173" s="221" t="s">
        <v>19</v>
      </c>
      <c r="N173" s="222" t="s">
        <v>43</v>
      </c>
      <c r="O173" s="86"/>
      <c r="P173" s="223">
        <f>O173*H173</f>
        <v>0</v>
      </c>
      <c r="Q173" s="223">
        <v>0</v>
      </c>
      <c r="R173" s="223">
        <f>Q173*H173</f>
        <v>0</v>
      </c>
      <c r="S173" s="223">
        <v>0</v>
      </c>
      <c r="T173" s="224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5" t="s">
        <v>159</v>
      </c>
      <c r="AT173" s="225" t="s">
        <v>154</v>
      </c>
      <c r="AU173" s="225" t="s">
        <v>81</v>
      </c>
      <c r="AY173" s="19" t="s">
        <v>152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9" t="s">
        <v>79</v>
      </c>
      <c r="BK173" s="226">
        <f>ROUND(I173*H173,2)</f>
        <v>0</v>
      </c>
      <c r="BL173" s="19" t="s">
        <v>159</v>
      </c>
      <c r="BM173" s="225" t="s">
        <v>573</v>
      </c>
    </row>
    <row r="174" s="2" customFormat="1">
      <c r="A174" s="40"/>
      <c r="B174" s="41"/>
      <c r="C174" s="42"/>
      <c r="D174" s="227" t="s">
        <v>161</v>
      </c>
      <c r="E174" s="42"/>
      <c r="F174" s="228" t="s">
        <v>282</v>
      </c>
      <c r="G174" s="42"/>
      <c r="H174" s="42"/>
      <c r="I174" s="229"/>
      <c r="J174" s="42"/>
      <c r="K174" s="42"/>
      <c r="L174" s="46"/>
      <c r="M174" s="230"/>
      <c r="N174" s="231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161</v>
      </c>
      <c r="AU174" s="19" t="s">
        <v>81</v>
      </c>
    </row>
    <row r="175" s="13" customFormat="1">
      <c r="A175" s="13"/>
      <c r="B175" s="232"/>
      <c r="C175" s="233"/>
      <c r="D175" s="234" t="s">
        <v>163</v>
      </c>
      <c r="E175" s="235" t="s">
        <v>19</v>
      </c>
      <c r="F175" s="236" t="s">
        <v>283</v>
      </c>
      <c r="G175" s="233"/>
      <c r="H175" s="235" t="s">
        <v>19</v>
      </c>
      <c r="I175" s="237"/>
      <c r="J175" s="233"/>
      <c r="K175" s="233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163</v>
      </c>
      <c r="AU175" s="242" t="s">
        <v>81</v>
      </c>
      <c r="AV175" s="13" t="s">
        <v>79</v>
      </c>
      <c r="AW175" s="13" t="s">
        <v>33</v>
      </c>
      <c r="AX175" s="13" t="s">
        <v>72</v>
      </c>
      <c r="AY175" s="242" t="s">
        <v>152</v>
      </c>
    </row>
    <row r="176" s="14" customFormat="1">
      <c r="A176" s="14"/>
      <c r="B176" s="243"/>
      <c r="C176" s="244"/>
      <c r="D176" s="234" t="s">
        <v>163</v>
      </c>
      <c r="E176" s="245" t="s">
        <v>19</v>
      </c>
      <c r="F176" s="246" t="s">
        <v>574</v>
      </c>
      <c r="G176" s="244"/>
      <c r="H176" s="247">
        <v>35.880000000000003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3" t="s">
        <v>163</v>
      </c>
      <c r="AU176" s="253" t="s">
        <v>81</v>
      </c>
      <c r="AV176" s="14" t="s">
        <v>81</v>
      </c>
      <c r="AW176" s="14" t="s">
        <v>33</v>
      </c>
      <c r="AX176" s="14" t="s">
        <v>79</v>
      </c>
      <c r="AY176" s="253" t="s">
        <v>152</v>
      </c>
    </row>
    <row r="177" s="2" customFormat="1" ht="16.5" customHeight="1">
      <c r="A177" s="40"/>
      <c r="B177" s="41"/>
      <c r="C177" s="265" t="s">
        <v>278</v>
      </c>
      <c r="D177" s="265" t="s">
        <v>228</v>
      </c>
      <c r="E177" s="266" t="s">
        <v>286</v>
      </c>
      <c r="F177" s="267" t="s">
        <v>287</v>
      </c>
      <c r="G177" s="268" t="s">
        <v>231</v>
      </c>
      <c r="H177" s="269">
        <v>2.8700000000000001</v>
      </c>
      <c r="I177" s="270"/>
      <c r="J177" s="271">
        <f>ROUND(I177*H177,2)</f>
        <v>0</v>
      </c>
      <c r="K177" s="267" t="s">
        <v>158</v>
      </c>
      <c r="L177" s="272"/>
      <c r="M177" s="273" t="s">
        <v>19</v>
      </c>
      <c r="N177" s="274" t="s">
        <v>43</v>
      </c>
      <c r="O177" s="86"/>
      <c r="P177" s="223">
        <f>O177*H177</f>
        <v>0</v>
      </c>
      <c r="Q177" s="223">
        <v>1</v>
      </c>
      <c r="R177" s="223">
        <f>Q177*H177</f>
        <v>2.8700000000000001</v>
      </c>
      <c r="S177" s="223">
        <v>0</v>
      </c>
      <c r="T177" s="224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5" t="s">
        <v>208</v>
      </c>
      <c r="AT177" s="225" t="s">
        <v>228</v>
      </c>
      <c r="AU177" s="225" t="s">
        <v>81</v>
      </c>
      <c r="AY177" s="19" t="s">
        <v>152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9" t="s">
        <v>79</v>
      </c>
      <c r="BK177" s="226">
        <f>ROUND(I177*H177,2)</f>
        <v>0</v>
      </c>
      <c r="BL177" s="19" t="s">
        <v>159</v>
      </c>
      <c r="BM177" s="225" t="s">
        <v>575</v>
      </c>
    </row>
    <row r="178" s="14" customFormat="1">
      <c r="A178" s="14"/>
      <c r="B178" s="243"/>
      <c r="C178" s="244"/>
      <c r="D178" s="234" t="s">
        <v>163</v>
      </c>
      <c r="E178" s="245" t="s">
        <v>19</v>
      </c>
      <c r="F178" s="246" t="s">
        <v>576</v>
      </c>
      <c r="G178" s="244"/>
      <c r="H178" s="247">
        <v>2.8700000000000001</v>
      </c>
      <c r="I178" s="248"/>
      <c r="J178" s="244"/>
      <c r="K178" s="244"/>
      <c r="L178" s="249"/>
      <c r="M178" s="250"/>
      <c r="N178" s="251"/>
      <c r="O178" s="251"/>
      <c r="P178" s="251"/>
      <c r="Q178" s="251"/>
      <c r="R178" s="251"/>
      <c r="S178" s="251"/>
      <c r="T178" s="25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3" t="s">
        <v>163</v>
      </c>
      <c r="AU178" s="253" t="s">
        <v>81</v>
      </c>
      <c r="AV178" s="14" t="s">
        <v>81</v>
      </c>
      <c r="AW178" s="14" t="s">
        <v>33</v>
      </c>
      <c r="AX178" s="14" t="s">
        <v>79</v>
      </c>
      <c r="AY178" s="253" t="s">
        <v>152</v>
      </c>
    </row>
    <row r="179" s="12" customFormat="1" ht="22.8" customHeight="1">
      <c r="A179" s="12"/>
      <c r="B179" s="198"/>
      <c r="C179" s="199"/>
      <c r="D179" s="200" t="s">
        <v>71</v>
      </c>
      <c r="E179" s="212" t="s">
        <v>81</v>
      </c>
      <c r="F179" s="212" t="s">
        <v>290</v>
      </c>
      <c r="G179" s="199"/>
      <c r="H179" s="199"/>
      <c r="I179" s="202"/>
      <c r="J179" s="213">
        <f>BK179</f>
        <v>0</v>
      </c>
      <c r="K179" s="199"/>
      <c r="L179" s="204"/>
      <c r="M179" s="205"/>
      <c r="N179" s="206"/>
      <c r="O179" s="206"/>
      <c r="P179" s="207">
        <f>SUM(P180:P188)</f>
        <v>0</v>
      </c>
      <c r="Q179" s="206"/>
      <c r="R179" s="207">
        <f>SUM(R180:R188)</f>
        <v>10.93262161</v>
      </c>
      <c r="S179" s="206"/>
      <c r="T179" s="208">
        <f>SUM(T180:T188)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9" t="s">
        <v>79</v>
      </c>
      <c r="AT179" s="210" t="s">
        <v>71</v>
      </c>
      <c r="AU179" s="210" t="s">
        <v>79</v>
      </c>
      <c r="AY179" s="209" t="s">
        <v>152</v>
      </c>
      <c r="BK179" s="211">
        <f>SUM(BK180:BK188)</f>
        <v>0</v>
      </c>
    </row>
    <row r="180" s="2" customFormat="1" ht="16.5" customHeight="1">
      <c r="A180" s="40"/>
      <c r="B180" s="41"/>
      <c r="C180" s="214" t="s">
        <v>285</v>
      </c>
      <c r="D180" s="214" t="s">
        <v>154</v>
      </c>
      <c r="E180" s="215" t="s">
        <v>291</v>
      </c>
      <c r="F180" s="216" t="s">
        <v>292</v>
      </c>
      <c r="G180" s="217" t="s">
        <v>186</v>
      </c>
      <c r="H180" s="218">
        <v>1.1180000000000001</v>
      </c>
      <c r="I180" s="219"/>
      <c r="J180" s="220">
        <f>ROUND(I180*H180,2)</f>
        <v>0</v>
      </c>
      <c r="K180" s="216" t="s">
        <v>158</v>
      </c>
      <c r="L180" s="46"/>
      <c r="M180" s="221" t="s">
        <v>19</v>
      </c>
      <c r="N180" s="222" t="s">
        <v>43</v>
      </c>
      <c r="O180" s="86"/>
      <c r="P180" s="223">
        <f>O180*H180</f>
        <v>0</v>
      </c>
      <c r="Q180" s="223">
        <v>2.1600000000000001</v>
      </c>
      <c r="R180" s="223">
        <f>Q180*H180</f>
        <v>2.4148800000000006</v>
      </c>
      <c r="S180" s="223">
        <v>0</v>
      </c>
      <c r="T180" s="224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5" t="s">
        <v>159</v>
      </c>
      <c r="AT180" s="225" t="s">
        <v>154</v>
      </c>
      <c r="AU180" s="225" t="s">
        <v>81</v>
      </c>
      <c r="AY180" s="19" t="s">
        <v>152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9" t="s">
        <v>79</v>
      </c>
      <c r="BK180" s="226">
        <f>ROUND(I180*H180,2)</f>
        <v>0</v>
      </c>
      <c r="BL180" s="19" t="s">
        <v>159</v>
      </c>
      <c r="BM180" s="225" t="s">
        <v>577</v>
      </c>
    </row>
    <row r="181" s="2" customFormat="1">
      <c r="A181" s="40"/>
      <c r="B181" s="41"/>
      <c r="C181" s="42"/>
      <c r="D181" s="227" t="s">
        <v>161</v>
      </c>
      <c r="E181" s="42"/>
      <c r="F181" s="228" t="s">
        <v>294</v>
      </c>
      <c r="G181" s="42"/>
      <c r="H181" s="42"/>
      <c r="I181" s="229"/>
      <c r="J181" s="42"/>
      <c r="K181" s="42"/>
      <c r="L181" s="46"/>
      <c r="M181" s="230"/>
      <c r="N181" s="231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161</v>
      </c>
      <c r="AU181" s="19" t="s">
        <v>81</v>
      </c>
    </row>
    <row r="182" s="14" customFormat="1">
      <c r="A182" s="14"/>
      <c r="B182" s="243"/>
      <c r="C182" s="244"/>
      <c r="D182" s="234" t="s">
        <v>163</v>
      </c>
      <c r="E182" s="245" t="s">
        <v>19</v>
      </c>
      <c r="F182" s="246" t="s">
        <v>578</v>
      </c>
      <c r="G182" s="244"/>
      <c r="H182" s="247">
        <v>1.1180000000000001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3" t="s">
        <v>163</v>
      </c>
      <c r="AU182" s="253" t="s">
        <v>81</v>
      </c>
      <c r="AV182" s="14" t="s">
        <v>81</v>
      </c>
      <c r="AW182" s="14" t="s">
        <v>33</v>
      </c>
      <c r="AX182" s="14" t="s">
        <v>79</v>
      </c>
      <c r="AY182" s="253" t="s">
        <v>152</v>
      </c>
    </row>
    <row r="183" s="2" customFormat="1" ht="21.75" customHeight="1">
      <c r="A183" s="40"/>
      <c r="B183" s="41"/>
      <c r="C183" s="214" t="s">
        <v>7</v>
      </c>
      <c r="D183" s="214" t="s">
        <v>154</v>
      </c>
      <c r="E183" s="215" t="s">
        <v>297</v>
      </c>
      <c r="F183" s="216" t="s">
        <v>298</v>
      </c>
      <c r="G183" s="217" t="s">
        <v>186</v>
      </c>
      <c r="H183" s="218">
        <v>3.3540000000000001</v>
      </c>
      <c r="I183" s="219"/>
      <c r="J183" s="220">
        <f>ROUND(I183*H183,2)</f>
        <v>0</v>
      </c>
      <c r="K183" s="216" t="s">
        <v>158</v>
      </c>
      <c r="L183" s="46"/>
      <c r="M183" s="221" t="s">
        <v>19</v>
      </c>
      <c r="N183" s="222" t="s">
        <v>43</v>
      </c>
      <c r="O183" s="86"/>
      <c r="P183" s="223">
        <f>O183*H183</f>
        <v>0</v>
      </c>
      <c r="Q183" s="223">
        <v>2.5018699999999998</v>
      </c>
      <c r="R183" s="223">
        <f>Q183*H183</f>
        <v>8.3912719799999991</v>
      </c>
      <c r="S183" s="223">
        <v>0</v>
      </c>
      <c r="T183" s="224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5" t="s">
        <v>159</v>
      </c>
      <c r="AT183" s="225" t="s">
        <v>154</v>
      </c>
      <c r="AU183" s="225" t="s">
        <v>81</v>
      </c>
      <c r="AY183" s="19" t="s">
        <v>152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9" t="s">
        <v>79</v>
      </c>
      <c r="BK183" s="226">
        <f>ROUND(I183*H183,2)</f>
        <v>0</v>
      </c>
      <c r="BL183" s="19" t="s">
        <v>159</v>
      </c>
      <c r="BM183" s="225" t="s">
        <v>579</v>
      </c>
    </row>
    <row r="184" s="2" customFormat="1">
      <c r="A184" s="40"/>
      <c r="B184" s="41"/>
      <c r="C184" s="42"/>
      <c r="D184" s="227" t="s">
        <v>161</v>
      </c>
      <c r="E184" s="42"/>
      <c r="F184" s="228" t="s">
        <v>300</v>
      </c>
      <c r="G184" s="42"/>
      <c r="H184" s="42"/>
      <c r="I184" s="229"/>
      <c r="J184" s="42"/>
      <c r="K184" s="42"/>
      <c r="L184" s="46"/>
      <c r="M184" s="230"/>
      <c r="N184" s="231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161</v>
      </c>
      <c r="AU184" s="19" t="s">
        <v>81</v>
      </c>
    </row>
    <row r="185" s="14" customFormat="1">
      <c r="A185" s="14"/>
      <c r="B185" s="243"/>
      <c r="C185" s="244"/>
      <c r="D185" s="234" t="s">
        <v>163</v>
      </c>
      <c r="E185" s="245" t="s">
        <v>19</v>
      </c>
      <c r="F185" s="246" t="s">
        <v>580</v>
      </c>
      <c r="G185" s="244"/>
      <c r="H185" s="247">
        <v>3.3540000000000001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3" t="s">
        <v>163</v>
      </c>
      <c r="AU185" s="253" t="s">
        <v>81</v>
      </c>
      <c r="AV185" s="14" t="s">
        <v>81</v>
      </c>
      <c r="AW185" s="14" t="s">
        <v>33</v>
      </c>
      <c r="AX185" s="14" t="s">
        <v>79</v>
      </c>
      <c r="AY185" s="253" t="s">
        <v>152</v>
      </c>
    </row>
    <row r="186" s="2" customFormat="1" ht="16.5" customHeight="1">
      <c r="A186" s="40"/>
      <c r="B186" s="41"/>
      <c r="C186" s="214" t="s">
        <v>296</v>
      </c>
      <c r="D186" s="214" t="s">
        <v>154</v>
      </c>
      <c r="E186" s="215" t="s">
        <v>303</v>
      </c>
      <c r="F186" s="216" t="s">
        <v>304</v>
      </c>
      <c r="G186" s="217" t="s">
        <v>231</v>
      </c>
      <c r="H186" s="218">
        <v>0.119</v>
      </c>
      <c r="I186" s="219"/>
      <c r="J186" s="220">
        <f>ROUND(I186*H186,2)</f>
        <v>0</v>
      </c>
      <c r="K186" s="216" t="s">
        <v>158</v>
      </c>
      <c r="L186" s="46"/>
      <c r="M186" s="221" t="s">
        <v>19</v>
      </c>
      <c r="N186" s="222" t="s">
        <v>43</v>
      </c>
      <c r="O186" s="86"/>
      <c r="P186" s="223">
        <f>O186*H186</f>
        <v>0</v>
      </c>
      <c r="Q186" s="223">
        <v>1.06277</v>
      </c>
      <c r="R186" s="223">
        <f>Q186*H186</f>
        <v>0.12646963</v>
      </c>
      <c r="S186" s="223">
        <v>0</v>
      </c>
      <c r="T186" s="224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5" t="s">
        <v>159</v>
      </c>
      <c r="AT186" s="225" t="s">
        <v>154</v>
      </c>
      <c r="AU186" s="225" t="s">
        <v>81</v>
      </c>
      <c r="AY186" s="19" t="s">
        <v>152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9" t="s">
        <v>79</v>
      </c>
      <c r="BK186" s="226">
        <f>ROUND(I186*H186,2)</f>
        <v>0</v>
      </c>
      <c r="BL186" s="19" t="s">
        <v>159</v>
      </c>
      <c r="BM186" s="225" t="s">
        <v>581</v>
      </c>
    </row>
    <row r="187" s="2" customFormat="1">
      <c r="A187" s="40"/>
      <c r="B187" s="41"/>
      <c r="C187" s="42"/>
      <c r="D187" s="227" t="s">
        <v>161</v>
      </c>
      <c r="E187" s="42"/>
      <c r="F187" s="228" t="s">
        <v>306</v>
      </c>
      <c r="G187" s="42"/>
      <c r="H187" s="42"/>
      <c r="I187" s="229"/>
      <c r="J187" s="42"/>
      <c r="K187" s="42"/>
      <c r="L187" s="46"/>
      <c r="M187" s="230"/>
      <c r="N187" s="231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161</v>
      </c>
      <c r="AU187" s="19" t="s">
        <v>81</v>
      </c>
    </row>
    <row r="188" s="14" customFormat="1">
      <c r="A188" s="14"/>
      <c r="B188" s="243"/>
      <c r="C188" s="244"/>
      <c r="D188" s="234" t="s">
        <v>163</v>
      </c>
      <c r="E188" s="245" t="s">
        <v>19</v>
      </c>
      <c r="F188" s="246" t="s">
        <v>582</v>
      </c>
      <c r="G188" s="244"/>
      <c r="H188" s="247">
        <v>0.119</v>
      </c>
      <c r="I188" s="248"/>
      <c r="J188" s="244"/>
      <c r="K188" s="244"/>
      <c r="L188" s="249"/>
      <c r="M188" s="250"/>
      <c r="N188" s="251"/>
      <c r="O188" s="251"/>
      <c r="P188" s="251"/>
      <c r="Q188" s="251"/>
      <c r="R188" s="251"/>
      <c r="S188" s="251"/>
      <c r="T188" s="25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3" t="s">
        <v>163</v>
      </c>
      <c r="AU188" s="253" t="s">
        <v>81</v>
      </c>
      <c r="AV188" s="14" t="s">
        <v>81</v>
      </c>
      <c r="AW188" s="14" t="s">
        <v>33</v>
      </c>
      <c r="AX188" s="14" t="s">
        <v>79</v>
      </c>
      <c r="AY188" s="253" t="s">
        <v>152</v>
      </c>
    </row>
    <row r="189" s="12" customFormat="1" ht="22.8" customHeight="1">
      <c r="A189" s="12"/>
      <c r="B189" s="198"/>
      <c r="C189" s="199"/>
      <c r="D189" s="200" t="s">
        <v>71</v>
      </c>
      <c r="E189" s="212" t="s">
        <v>183</v>
      </c>
      <c r="F189" s="212" t="s">
        <v>308</v>
      </c>
      <c r="G189" s="199"/>
      <c r="H189" s="199"/>
      <c r="I189" s="202"/>
      <c r="J189" s="213">
        <f>BK189</f>
        <v>0</v>
      </c>
      <c r="K189" s="199"/>
      <c r="L189" s="204"/>
      <c r="M189" s="205"/>
      <c r="N189" s="206"/>
      <c r="O189" s="206"/>
      <c r="P189" s="207">
        <f>SUM(P190:P226)</f>
        <v>0</v>
      </c>
      <c r="Q189" s="206"/>
      <c r="R189" s="207">
        <f>SUM(R190:R226)</f>
        <v>6.2381060000000002</v>
      </c>
      <c r="S189" s="206"/>
      <c r="T189" s="208">
        <f>SUM(T190:T226)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9" t="s">
        <v>79</v>
      </c>
      <c r="AT189" s="210" t="s">
        <v>71</v>
      </c>
      <c r="AU189" s="210" t="s">
        <v>79</v>
      </c>
      <c r="AY189" s="209" t="s">
        <v>152</v>
      </c>
      <c r="BK189" s="211">
        <f>SUM(BK190:BK226)</f>
        <v>0</v>
      </c>
    </row>
    <row r="190" s="2" customFormat="1" ht="21.75" customHeight="1">
      <c r="A190" s="40"/>
      <c r="B190" s="41"/>
      <c r="C190" s="214" t="s">
        <v>302</v>
      </c>
      <c r="D190" s="214" t="s">
        <v>154</v>
      </c>
      <c r="E190" s="215" t="s">
        <v>583</v>
      </c>
      <c r="F190" s="216" t="s">
        <v>584</v>
      </c>
      <c r="G190" s="217" t="s">
        <v>157</v>
      </c>
      <c r="H190" s="218">
        <v>17.300000000000001</v>
      </c>
      <c r="I190" s="219"/>
      <c r="J190" s="220">
        <f>ROUND(I190*H190,2)</f>
        <v>0</v>
      </c>
      <c r="K190" s="216" t="s">
        <v>158</v>
      </c>
      <c r="L190" s="46"/>
      <c r="M190" s="221" t="s">
        <v>19</v>
      </c>
      <c r="N190" s="222" t="s">
        <v>43</v>
      </c>
      <c r="O190" s="86"/>
      <c r="P190" s="223">
        <f>O190*H190</f>
        <v>0</v>
      </c>
      <c r="Q190" s="223">
        <v>0</v>
      </c>
      <c r="R190" s="223">
        <f>Q190*H190</f>
        <v>0</v>
      </c>
      <c r="S190" s="223">
        <v>0</v>
      </c>
      <c r="T190" s="224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5" t="s">
        <v>159</v>
      </c>
      <c r="AT190" s="225" t="s">
        <v>154</v>
      </c>
      <c r="AU190" s="225" t="s">
        <v>81</v>
      </c>
      <c r="AY190" s="19" t="s">
        <v>152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9" t="s">
        <v>79</v>
      </c>
      <c r="BK190" s="226">
        <f>ROUND(I190*H190,2)</f>
        <v>0</v>
      </c>
      <c r="BL190" s="19" t="s">
        <v>159</v>
      </c>
      <c r="BM190" s="225" t="s">
        <v>585</v>
      </c>
    </row>
    <row r="191" s="2" customFormat="1">
      <c r="A191" s="40"/>
      <c r="B191" s="41"/>
      <c r="C191" s="42"/>
      <c r="D191" s="227" t="s">
        <v>161</v>
      </c>
      <c r="E191" s="42"/>
      <c r="F191" s="228" t="s">
        <v>586</v>
      </c>
      <c r="G191" s="42"/>
      <c r="H191" s="42"/>
      <c r="I191" s="229"/>
      <c r="J191" s="42"/>
      <c r="K191" s="42"/>
      <c r="L191" s="46"/>
      <c r="M191" s="230"/>
      <c r="N191" s="231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161</v>
      </c>
      <c r="AU191" s="19" t="s">
        <v>81</v>
      </c>
    </row>
    <row r="192" s="13" customFormat="1">
      <c r="A192" s="13"/>
      <c r="B192" s="232"/>
      <c r="C192" s="233"/>
      <c r="D192" s="234" t="s">
        <v>163</v>
      </c>
      <c r="E192" s="235" t="s">
        <v>19</v>
      </c>
      <c r="F192" s="236" t="s">
        <v>534</v>
      </c>
      <c r="G192" s="233"/>
      <c r="H192" s="235" t="s">
        <v>19</v>
      </c>
      <c r="I192" s="237"/>
      <c r="J192" s="233"/>
      <c r="K192" s="233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163</v>
      </c>
      <c r="AU192" s="242" t="s">
        <v>81</v>
      </c>
      <c r="AV192" s="13" t="s">
        <v>79</v>
      </c>
      <c r="AW192" s="13" t="s">
        <v>33</v>
      </c>
      <c r="AX192" s="13" t="s">
        <v>72</v>
      </c>
      <c r="AY192" s="242" t="s">
        <v>152</v>
      </c>
    </row>
    <row r="193" s="14" customFormat="1">
      <c r="A193" s="14"/>
      <c r="B193" s="243"/>
      <c r="C193" s="244"/>
      <c r="D193" s="234" t="s">
        <v>163</v>
      </c>
      <c r="E193" s="245" t="s">
        <v>19</v>
      </c>
      <c r="F193" s="246" t="s">
        <v>587</v>
      </c>
      <c r="G193" s="244"/>
      <c r="H193" s="247">
        <v>17.300000000000001</v>
      </c>
      <c r="I193" s="248"/>
      <c r="J193" s="244"/>
      <c r="K193" s="244"/>
      <c r="L193" s="249"/>
      <c r="M193" s="250"/>
      <c r="N193" s="251"/>
      <c r="O193" s="251"/>
      <c r="P193" s="251"/>
      <c r="Q193" s="251"/>
      <c r="R193" s="251"/>
      <c r="S193" s="251"/>
      <c r="T193" s="25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3" t="s">
        <v>163</v>
      </c>
      <c r="AU193" s="253" t="s">
        <v>81</v>
      </c>
      <c r="AV193" s="14" t="s">
        <v>81</v>
      </c>
      <c r="AW193" s="14" t="s">
        <v>33</v>
      </c>
      <c r="AX193" s="14" t="s">
        <v>79</v>
      </c>
      <c r="AY193" s="253" t="s">
        <v>152</v>
      </c>
    </row>
    <row r="194" s="2" customFormat="1" ht="21.75" customHeight="1">
      <c r="A194" s="40"/>
      <c r="B194" s="41"/>
      <c r="C194" s="214" t="s">
        <v>309</v>
      </c>
      <c r="D194" s="214" t="s">
        <v>154</v>
      </c>
      <c r="E194" s="215" t="s">
        <v>588</v>
      </c>
      <c r="F194" s="216" t="s">
        <v>589</v>
      </c>
      <c r="G194" s="217" t="s">
        <v>157</v>
      </c>
      <c r="H194" s="218">
        <v>17.300000000000001</v>
      </c>
      <c r="I194" s="219"/>
      <c r="J194" s="220">
        <f>ROUND(I194*H194,2)</f>
        <v>0</v>
      </c>
      <c r="K194" s="216" t="s">
        <v>158</v>
      </c>
      <c r="L194" s="46"/>
      <c r="M194" s="221" t="s">
        <v>19</v>
      </c>
      <c r="N194" s="222" t="s">
        <v>43</v>
      </c>
      <c r="O194" s="86"/>
      <c r="P194" s="223">
        <f>O194*H194</f>
        <v>0</v>
      </c>
      <c r="Q194" s="223">
        <v>0</v>
      </c>
      <c r="R194" s="223">
        <f>Q194*H194</f>
        <v>0</v>
      </c>
      <c r="S194" s="223">
        <v>0</v>
      </c>
      <c r="T194" s="224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25" t="s">
        <v>159</v>
      </c>
      <c r="AT194" s="225" t="s">
        <v>154</v>
      </c>
      <c r="AU194" s="225" t="s">
        <v>81</v>
      </c>
      <c r="AY194" s="19" t="s">
        <v>152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9" t="s">
        <v>79</v>
      </c>
      <c r="BK194" s="226">
        <f>ROUND(I194*H194,2)</f>
        <v>0</v>
      </c>
      <c r="BL194" s="19" t="s">
        <v>159</v>
      </c>
      <c r="BM194" s="225" t="s">
        <v>590</v>
      </c>
    </row>
    <row r="195" s="2" customFormat="1">
      <c r="A195" s="40"/>
      <c r="B195" s="41"/>
      <c r="C195" s="42"/>
      <c r="D195" s="227" t="s">
        <v>161</v>
      </c>
      <c r="E195" s="42"/>
      <c r="F195" s="228" t="s">
        <v>591</v>
      </c>
      <c r="G195" s="42"/>
      <c r="H195" s="42"/>
      <c r="I195" s="229"/>
      <c r="J195" s="42"/>
      <c r="K195" s="42"/>
      <c r="L195" s="46"/>
      <c r="M195" s="230"/>
      <c r="N195" s="231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161</v>
      </c>
      <c r="AU195" s="19" t="s">
        <v>81</v>
      </c>
    </row>
    <row r="196" s="13" customFormat="1">
      <c r="A196" s="13"/>
      <c r="B196" s="232"/>
      <c r="C196" s="233"/>
      <c r="D196" s="234" t="s">
        <v>163</v>
      </c>
      <c r="E196" s="235" t="s">
        <v>19</v>
      </c>
      <c r="F196" s="236" t="s">
        <v>534</v>
      </c>
      <c r="G196" s="233"/>
      <c r="H196" s="235" t="s">
        <v>19</v>
      </c>
      <c r="I196" s="237"/>
      <c r="J196" s="233"/>
      <c r="K196" s="233"/>
      <c r="L196" s="238"/>
      <c r="M196" s="239"/>
      <c r="N196" s="240"/>
      <c r="O196" s="240"/>
      <c r="P196" s="240"/>
      <c r="Q196" s="240"/>
      <c r="R196" s="240"/>
      <c r="S196" s="240"/>
      <c r="T196" s="24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2" t="s">
        <v>163</v>
      </c>
      <c r="AU196" s="242" t="s">
        <v>81</v>
      </c>
      <c r="AV196" s="13" t="s">
        <v>79</v>
      </c>
      <c r="AW196" s="13" t="s">
        <v>33</v>
      </c>
      <c r="AX196" s="13" t="s">
        <v>72</v>
      </c>
      <c r="AY196" s="242" t="s">
        <v>152</v>
      </c>
    </row>
    <row r="197" s="14" customFormat="1">
      <c r="A197" s="14"/>
      <c r="B197" s="243"/>
      <c r="C197" s="244"/>
      <c r="D197" s="234" t="s">
        <v>163</v>
      </c>
      <c r="E197" s="245" t="s">
        <v>19</v>
      </c>
      <c r="F197" s="246" t="s">
        <v>587</v>
      </c>
      <c r="G197" s="244"/>
      <c r="H197" s="247">
        <v>17.300000000000001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3" t="s">
        <v>163</v>
      </c>
      <c r="AU197" s="253" t="s">
        <v>81</v>
      </c>
      <c r="AV197" s="14" t="s">
        <v>81</v>
      </c>
      <c r="AW197" s="14" t="s">
        <v>33</v>
      </c>
      <c r="AX197" s="14" t="s">
        <v>79</v>
      </c>
      <c r="AY197" s="253" t="s">
        <v>152</v>
      </c>
    </row>
    <row r="198" s="2" customFormat="1" ht="21.75" customHeight="1">
      <c r="A198" s="40"/>
      <c r="B198" s="41"/>
      <c r="C198" s="214" t="s">
        <v>314</v>
      </c>
      <c r="D198" s="214" t="s">
        <v>154</v>
      </c>
      <c r="E198" s="215" t="s">
        <v>310</v>
      </c>
      <c r="F198" s="216" t="s">
        <v>311</v>
      </c>
      <c r="G198" s="217" t="s">
        <v>157</v>
      </c>
      <c r="H198" s="218">
        <v>5.2000000000000002</v>
      </c>
      <c r="I198" s="219"/>
      <c r="J198" s="220">
        <f>ROUND(I198*H198,2)</f>
        <v>0</v>
      </c>
      <c r="K198" s="216" t="s">
        <v>158</v>
      </c>
      <c r="L198" s="46"/>
      <c r="M198" s="221" t="s">
        <v>19</v>
      </c>
      <c r="N198" s="222" t="s">
        <v>43</v>
      </c>
      <c r="O198" s="86"/>
      <c r="P198" s="223">
        <f>O198*H198</f>
        <v>0</v>
      </c>
      <c r="Q198" s="223">
        <v>0</v>
      </c>
      <c r="R198" s="223">
        <f>Q198*H198</f>
        <v>0</v>
      </c>
      <c r="S198" s="223">
        <v>0</v>
      </c>
      <c r="T198" s="224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5" t="s">
        <v>159</v>
      </c>
      <c r="AT198" s="225" t="s">
        <v>154</v>
      </c>
      <c r="AU198" s="225" t="s">
        <v>81</v>
      </c>
      <c r="AY198" s="19" t="s">
        <v>152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9" t="s">
        <v>79</v>
      </c>
      <c r="BK198" s="226">
        <f>ROUND(I198*H198,2)</f>
        <v>0</v>
      </c>
      <c r="BL198" s="19" t="s">
        <v>159</v>
      </c>
      <c r="BM198" s="225" t="s">
        <v>592</v>
      </c>
    </row>
    <row r="199" s="2" customFormat="1">
      <c r="A199" s="40"/>
      <c r="B199" s="41"/>
      <c r="C199" s="42"/>
      <c r="D199" s="227" t="s">
        <v>161</v>
      </c>
      <c r="E199" s="42"/>
      <c r="F199" s="228" t="s">
        <v>313</v>
      </c>
      <c r="G199" s="42"/>
      <c r="H199" s="42"/>
      <c r="I199" s="229"/>
      <c r="J199" s="42"/>
      <c r="K199" s="42"/>
      <c r="L199" s="46"/>
      <c r="M199" s="230"/>
      <c r="N199" s="231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161</v>
      </c>
      <c r="AU199" s="19" t="s">
        <v>81</v>
      </c>
    </row>
    <row r="200" s="13" customFormat="1">
      <c r="A200" s="13"/>
      <c r="B200" s="232"/>
      <c r="C200" s="233"/>
      <c r="D200" s="234" t="s">
        <v>163</v>
      </c>
      <c r="E200" s="235" t="s">
        <v>19</v>
      </c>
      <c r="F200" s="236" t="s">
        <v>189</v>
      </c>
      <c r="G200" s="233"/>
      <c r="H200" s="235" t="s">
        <v>19</v>
      </c>
      <c r="I200" s="237"/>
      <c r="J200" s="233"/>
      <c r="K200" s="233"/>
      <c r="L200" s="238"/>
      <c r="M200" s="239"/>
      <c r="N200" s="240"/>
      <c r="O200" s="240"/>
      <c r="P200" s="240"/>
      <c r="Q200" s="240"/>
      <c r="R200" s="240"/>
      <c r="S200" s="240"/>
      <c r="T200" s="24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2" t="s">
        <v>163</v>
      </c>
      <c r="AU200" s="242" t="s">
        <v>81</v>
      </c>
      <c r="AV200" s="13" t="s">
        <v>79</v>
      </c>
      <c r="AW200" s="13" t="s">
        <v>33</v>
      </c>
      <c r="AX200" s="13" t="s">
        <v>72</v>
      </c>
      <c r="AY200" s="242" t="s">
        <v>152</v>
      </c>
    </row>
    <row r="201" s="14" customFormat="1">
      <c r="A201" s="14"/>
      <c r="B201" s="243"/>
      <c r="C201" s="244"/>
      <c r="D201" s="234" t="s">
        <v>163</v>
      </c>
      <c r="E201" s="245" t="s">
        <v>19</v>
      </c>
      <c r="F201" s="246" t="s">
        <v>571</v>
      </c>
      <c r="G201" s="244"/>
      <c r="H201" s="247">
        <v>5.2000000000000002</v>
      </c>
      <c r="I201" s="248"/>
      <c r="J201" s="244"/>
      <c r="K201" s="244"/>
      <c r="L201" s="249"/>
      <c r="M201" s="250"/>
      <c r="N201" s="251"/>
      <c r="O201" s="251"/>
      <c r="P201" s="251"/>
      <c r="Q201" s="251"/>
      <c r="R201" s="251"/>
      <c r="S201" s="251"/>
      <c r="T201" s="25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3" t="s">
        <v>163</v>
      </c>
      <c r="AU201" s="253" t="s">
        <v>81</v>
      </c>
      <c r="AV201" s="14" t="s">
        <v>81</v>
      </c>
      <c r="AW201" s="14" t="s">
        <v>33</v>
      </c>
      <c r="AX201" s="14" t="s">
        <v>79</v>
      </c>
      <c r="AY201" s="253" t="s">
        <v>152</v>
      </c>
    </row>
    <row r="202" s="2" customFormat="1" ht="24.15" customHeight="1">
      <c r="A202" s="40"/>
      <c r="B202" s="41"/>
      <c r="C202" s="214" t="s">
        <v>321</v>
      </c>
      <c r="D202" s="214" t="s">
        <v>154</v>
      </c>
      <c r="E202" s="215" t="s">
        <v>315</v>
      </c>
      <c r="F202" s="216" t="s">
        <v>316</v>
      </c>
      <c r="G202" s="217" t="s">
        <v>157</v>
      </c>
      <c r="H202" s="218">
        <v>7.6799999999999997</v>
      </c>
      <c r="I202" s="219"/>
      <c r="J202" s="220">
        <f>ROUND(I202*H202,2)</f>
        <v>0</v>
      </c>
      <c r="K202" s="216" t="s">
        <v>158</v>
      </c>
      <c r="L202" s="46"/>
      <c r="M202" s="221" t="s">
        <v>19</v>
      </c>
      <c r="N202" s="222" t="s">
        <v>43</v>
      </c>
      <c r="O202" s="86"/>
      <c r="P202" s="223">
        <f>O202*H202</f>
        <v>0</v>
      </c>
      <c r="Q202" s="223">
        <v>0</v>
      </c>
      <c r="R202" s="223">
        <f>Q202*H202</f>
        <v>0</v>
      </c>
      <c r="S202" s="223">
        <v>0</v>
      </c>
      <c r="T202" s="224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25" t="s">
        <v>159</v>
      </c>
      <c r="AT202" s="225" t="s">
        <v>154</v>
      </c>
      <c r="AU202" s="225" t="s">
        <v>81</v>
      </c>
      <c r="AY202" s="19" t="s">
        <v>152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9" t="s">
        <v>79</v>
      </c>
      <c r="BK202" s="226">
        <f>ROUND(I202*H202,2)</f>
        <v>0</v>
      </c>
      <c r="BL202" s="19" t="s">
        <v>159</v>
      </c>
      <c r="BM202" s="225" t="s">
        <v>593</v>
      </c>
    </row>
    <row r="203" s="2" customFormat="1">
      <c r="A203" s="40"/>
      <c r="B203" s="41"/>
      <c r="C203" s="42"/>
      <c r="D203" s="227" t="s">
        <v>161</v>
      </c>
      <c r="E203" s="42"/>
      <c r="F203" s="228" t="s">
        <v>318</v>
      </c>
      <c r="G203" s="42"/>
      <c r="H203" s="42"/>
      <c r="I203" s="229"/>
      <c r="J203" s="42"/>
      <c r="K203" s="42"/>
      <c r="L203" s="46"/>
      <c r="M203" s="230"/>
      <c r="N203" s="231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161</v>
      </c>
      <c r="AU203" s="19" t="s">
        <v>81</v>
      </c>
    </row>
    <row r="204" s="13" customFormat="1">
      <c r="A204" s="13"/>
      <c r="B204" s="232"/>
      <c r="C204" s="233"/>
      <c r="D204" s="234" t="s">
        <v>163</v>
      </c>
      <c r="E204" s="235" t="s">
        <v>19</v>
      </c>
      <c r="F204" s="236" t="s">
        <v>319</v>
      </c>
      <c r="G204" s="233"/>
      <c r="H204" s="235" t="s">
        <v>19</v>
      </c>
      <c r="I204" s="237"/>
      <c r="J204" s="233"/>
      <c r="K204" s="233"/>
      <c r="L204" s="238"/>
      <c r="M204" s="239"/>
      <c r="N204" s="240"/>
      <c r="O204" s="240"/>
      <c r="P204" s="240"/>
      <c r="Q204" s="240"/>
      <c r="R204" s="240"/>
      <c r="S204" s="240"/>
      <c r="T204" s="24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2" t="s">
        <v>163</v>
      </c>
      <c r="AU204" s="242" t="s">
        <v>81</v>
      </c>
      <c r="AV204" s="13" t="s">
        <v>79</v>
      </c>
      <c r="AW204" s="13" t="s">
        <v>33</v>
      </c>
      <c r="AX204" s="13" t="s">
        <v>72</v>
      </c>
      <c r="AY204" s="242" t="s">
        <v>152</v>
      </c>
    </row>
    <row r="205" s="14" customFormat="1">
      <c r="A205" s="14"/>
      <c r="B205" s="243"/>
      <c r="C205" s="244"/>
      <c r="D205" s="234" t="s">
        <v>163</v>
      </c>
      <c r="E205" s="245" t="s">
        <v>19</v>
      </c>
      <c r="F205" s="246" t="s">
        <v>594</v>
      </c>
      <c r="G205" s="244"/>
      <c r="H205" s="247">
        <v>7.6799999999999997</v>
      </c>
      <c r="I205" s="248"/>
      <c r="J205" s="244"/>
      <c r="K205" s="244"/>
      <c r="L205" s="249"/>
      <c r="M205" s="250"/>
      <c r="N205" s="251"/>
      <c r="O205" s="251"/>
      <c r="P205" s="251"/>
      <c r="Q205" s="251"/>
      <c r="R205" s="251"/>
      <c r="S205" s="251"/>
      <c r="T205" s="25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3" t="s">
        <v>163</v>
      </c>
      <c r="AU205" s="253" t="s">
        <v>81</v>
      </c>
      <c r="AV205" s="14" t="s">
        <v>81</v>
      </c>
      <c r="AW205" s="14" t="s">
        <v>33</v>
      </c>
      <c r="AX205" s="14" t="s">
        <v>79</v>
      </c>
      <c r="AY205" s="253" t="s">
        <v>152</v>
      </c>
    </row>
    <row r="206" s="2" customFormat="1" ht="16.5" customHeight="1">
      <c r="A206" s="40"/>
      <c r="B206" s="41"/>
      <c r="C206" s="214" t="s">
        <v>326</v>
      </c>
      <c r="D206" s="214" t="s">
        <v>154</v>
      </c>
      <c r="E206" s="215" t="s">
        <v>322</v>
      </c>
      <c r="F206" s="216" t="s">
        <v>323</v>
      </c>
      <c r="G206" s="217" t="s">
        <v>157</v>
      </c>
      <c r="H206" s="218">
        <v>7.6799999999999997</v>
      </c>
      <c r="I206" s="219"/>
      <c r="J206" s="220">
        <f>ROUND(I206*H206,2)</f>
        <v>0</v>
      </c>
      <c r="K206" s="216" t="s">
        <v>158</v>
      </c>
      <c r="L206" s="46"/>
      <c r="M206" s="221" t="s">
        <v>19</v>
      </c>
      <c r="N206" s="222" t="s">
        <v>43</v>
      </c>
      <c r="O206" s="86"/>
      <c r="P206" s="223">
        <f>O206*H206</f>
        <v>0</v>
      </c>
      <c r="Q206" s="223">
        <v>0</v>
      </c>
      <c r="R206" s="223">
        <f>Q206*H206</f>
        <v>0</v>
      </c>
      <c r="S206" s="223">
        <v>0</v>
      </c>
      <c r="T206" s="224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25" t="s">
        <v>159</v>
      </c>
      <c r="AT206" s="225" t="s">
        <v>154</v>
      </c>
      <c r="AU206" s="225" t="s">
        <v>81</v>
      </c>
      <c r="AY206" s="19" t="s">
        <v>152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9" t="s">
        <v>79</v>
      </c>
      <c r="BK206" s="226">
        <f>ROUND(I206*H206,2)</f>
        <v>0</v>
      </c>
      <c r="BL206" s="19" t="s">
        <v>159</v>
      </c>
      <c r="BM206" s="225" t="s">
        <v>595</v>
      </c>
    </row>
    <row r="207" s="2" customFormat="1">
      <c r="A207" s="40"/>
      <c r="B207" s="41"/>
      <c r="C207" s="42"/>
      <c r="D207" s="227" t="s">
        <v>161</v>
      </c>
      <c r="E207" s="42"/>
      <c r="F207" s="228" t="s">
        <v>325</v>
      </c>
      <c r="G207" s="42"/>
      <c r="H207" s="42"/>
      <c r="I207" s="229"/>
      <c r="J207" s="42"/>
      <c r="K207" s="42"/>
      <c r="L207" s="46"/>
      <c r="M207" s="230"/>
      <c r="N207" s="231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161</v>
      </c>
      <c r="AU207" s="19" t="s">
        <v>81</v>
      </c>
    </row>
    <row r="208" s="13" customFormat="1">
      <c r="A208" s="13"/>
      <c r="B208" s="232"/>
      <c r="C208" s="233"/>
      <c r="D208" s="234" t="s">
        <v>163</v>
      </c>
      <c r="E208" s="235" t="s">
        <v>19</v>
      </c>
      <c r="F208" s="236" t="s">
        <v>319</v>
      </c>
      <c r="G208" s="233"/>
      <c r="H208" s="235" t="s">
        <v>19</v>
      </c>
      <c r="I208" s="237"/>
      <c r="J208" s="233"/>
      <c r="K208" s="233"/>
      <c r="L208" s="238"/>
      <c r="M208" s="239"/>
      <c r="N208" s="240"/>
      <c r="O208" s="240"/>
      <c r="P208" s="240"/>
      <c r="Q208" s="240"/>
      <c r="R208" s="240"/>
      <c r="S208" s="240"/>
      <c r="T208" s="24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2" t="s">
        <v>163</v>
      </c>
      <c r="AU208" s="242" t="s">
        <v>81</v>
      </c>
      <c r="AV208" s="13" t="s">
        <v>79</v>
      </c>
      <c r="AW208" s="13" t="s">
        <v>33</v>
      </c>
      <c r="AX208" s="13" t="s">
        <v>72</v>
      </c>
      <c r="AY208" s="242" t="s">
        <v>152</v>
      </c>
    </row>
    <row r="209" s="14" customFormat="1">
      <c r="A209" s="14"/>
      <c r="B209" s="243"/>
      <c r="C209" s="244"/>
      <c r="D209" s="234" t="s">
        <v>163</v>
      </c>
      <c r="E209" s="245" t="s">
        <v>19</v>
      </c>
      <c r="F209" s="246" t="s">
        <v>594</v>
      </c>
      <c r="G209" s="244"/>
      <c r="H209" s="247">
        <v>7.6799999999999997</v>
      </c>
      <c r="I209" s="248"/>
      <c r="J209" s="244"/>
      <c r="K209" s="244"/>
      <c r="L209" s="249"/>
      <c r="M209" s="250"/>
      <c r="N209" s="251"/>
      <c r="O209" s="251"/>
      <c r="P209" s="251"/>
      <c r="Q209" s="251"/>
      <c r="R209" s="251"/>
      <c r="S209" s="251"/>
      <c r="T209" s="25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3" t="s">
        <v>163</v>
      </c>
      <c r="AU209" s="253" t="s">
        <v>81</v>
      </c>
      <c r="AV209" s="14" t="s">
        <v>81</v>
      </c>
      <c r="AW209" s="14" t="s">
        <v>33</v>
      </c>
      <c r="AX209" s="14" t="s">
        <v>79</v>
      </c>
      <c r="AY209" s="253" t="s">
        <v>152</v>
      </c>
    </row>
    <row r="210" s="2" customFormat="1" ht="24.15" customHeight="1">
      <c r="A210" s="40"/>
      <c r="B210" s="41"/>
      <c r="C210" s="214" t="s">
        <v>331</v>
      </c>
      <c r="D210" s="214" t="s">
        <v>154</v>
      </c>
      <c r="E210" s="215" t="s">
        <v>327</v>
      </c>
      <c r="F210" s="216" t="s">
        <v>328</v>
      </c>
      <c r="G210" s="217" t="s">
        <v>157</v>
      </c>
      <c r="H210" s="218">
        <v>7.6799999999999997</v>
      </c>
      <c r="I210" s="219"/>
      <c r="J210" s="220">
        <f>ROUND(I210*H210,2)</f>
        <v>0</v>
      </c>
      <c r="K210" s="216" t="s">
        <v>158</v>
      </c>
      <c r="L210" s="46"/>
      <c r="M210" s="221" t="s">
        <v>19</v>
      </c>
      <c r="N210" s="222" t="s">
        <v>43</v>
      </c>
      <c r="O210" s="86"/>
      <c r="P210" s="223">
        <f>O210*H210</f>
        <v>0</v>
      </c>
      <c r="Q210" s="223">
        <v>0</v>
      </c>
      <c r="R210" s="223">
        <f>Q210*H210</f>
        <v>0</v>
      </c>
      <c r="S210" s="223">
        <v>0</v>
      </c>
      <c r="T210" s="224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25" t="s">
        <v>159</v>
      </c>
      <c r="AT210" s="225" t="s">
        <v>154</v>
      </c>
      <c r="AU210" s="225" t="s">
        <v>81</v>
      </c>
      <c r="AY210" s="19" t="s">
        <v>152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19" t="s">
        <v>79</v>
      </c>
      <c r="BK210" s="226">
        <f>ROUND(I210*H210,2)</f>
        <v>0</v>
      </c>
      <c r="BL210" s="19" t="s">
        <v>159</v>
      </c>
      <c r="BM210" s="225" t="s">
        <v>596</v>
      </c>
    </row>
    <row r="211" s="2" customFormat="1">
      <c r="A211" s="40"/>
      <c r="B211" s="41"/>
      <c r="C211" s="42"/>
      <c r="D211" s="227" t="s">
        <v>161</v>
      </c>
      <c r="E211" s="42"/>
      <c r="F211" s="228" t="s">
        <v>330</v>
      </c>
      <c r="G211" s="42"/>
      <c r="H211" s="42"/>
      <c r="I211" s="229"/>
      <c r="J211" s="42"/>
      <c r="K211" s="42"/>
      <c r="L211" s="46"/>
      <c r="M211" s="230"/>
      <c r="N211" s="231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161</v>
      </c>
      <c r="AU211" s="19" t="s">
        <v>81</v>
      </c>
    </row>
    <row r="212" s="13" customFormat="1">
      <c r="A212" s="13"/>
      <c r="B212" s="232"/>
      <c r="C212" s="233"/>
      <c r="D212" s="234" t="s">
        <v>163</v>
      </c>
      <c r="E212" s="235" t="s">
        <v>19</v>
      </c>
      <c r="F212" s="236" t="s">
        <v>319</v>
      </c>
      <c r="G212" s="233"/>
      <c r="H212" s="235" t="s">
        <v>19</v>
      </c>
      <c r="I212" s="237"/>
      <c r="J212" s="233"/>
      <c r="K212" s="233"/>
      <c r="L212" s="238"/>
      <c r="M212" s="239"/>
      <c r="N212" s="240"/>
      <c r="O212" s="240"/>
      <c r="P212" s="240"/>
      <c r="Q212" s="240"/>
      <c r="R212" s="240"/>
      <c r="S212" s="240"/>
      <c r="T212" s="24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2" t="s">
        <v>163</v>
      </c>
      <c r="AU212" s="242" t="s">
        <v>81</v>
      </c>
      <c r="AV212" s="13" t="s">
        <v>79</v>
      </c>
      <c r="AW212" s="13" t="s">
        <v>33</v>
      </c>
      <c r="AX212" s="13" t="s">
        <v>72</v>
      </c>
      <c r="AY212" s="242" t="s">
        <v>152</v>
      </c>
    </row>
    <row r="213" s="14" customFormat="1">
      <c r="A213" s="14"/>
      <c r="B213" s="243"/>
      <c r="C213" s="244"/>
      <c r="D213" s="234" t="s">
        <v>163</v>
      </c>
      <c r="E213" s="245" t="s">
        <v>19</v>
      </c>
      <c r="F213" s="246" t="s">
        <v>594</v>
      </c>
      <c r="G213" s="244"/>
      <c r="H213" s="247">
        <v>7.6799999999999997</v>
      </c>
      <c r="I213" s="248"/>
      <c r="J213" s="244"/>
      <c r="K213" s="244"/>
      <c r="L213" s="249"/>
      <c r="M213" s="250"/>
      <c r="N213" s="251"/>
      <c r="O213" s="251"/>
      <c r="P213" s="251"/>
      <c r="Q213" s="251"/>
      <c r="R213" s="251"/>
      <c r="S213" s="251"/>
      <c r="T213" s="25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3" t="s">
        <v>163</v>
      </c>
      <c r="AU213" s="253" t="s">
        <v>81</v>
      </c>
      <c r="AV213" s="14" t="s">
        <v>81</v>
      </c>
      <c r="AW213" s="14" t="s">
        <v>33</v>
      </c>
      <c r="AX213" s="14" t="s">
        <v>79</v>
      </c>
      <c r="AY213" s="253" t="s">
        <v>152</v>
      </c>
    </row>
    <row r="214" s="2" customFormat="1" ht="37.8" customHeight="1">
      <c r="A214" s="40"/>
      <c r="B214" s="41"/>
      <c r="C214" s="214" t="s">
        <v>336</v>
      </c>
      <c r="D214" s="214" t="s">
        <v>154</v>
      </c>
      <c r="E214" s="215" t="s">
        <v>332</v>
      </c>
      <c r="F214" s="216" t="s">
        <v>333</v>
      </c>
      <c r="G214" s="217" t="s">
        <v>157</v>
      </c>
      <c r="H214" s="218">
        <v>5.2000000000000002</v>
      </c>
      <c r="I214" s="219"/>
      <c r="J214" s="220">
        <f>ROUND(I214*H214,2)</f>
        <v>0</v>
      </c>
      <c r="K214" s="216" t="s">
        <v>158</v>
      </c>
      <c r="L214" s="46"/>
      <c r="M214" s="221" t="s">
        <v>19</v>
      </c>
      <c r="N214" s="222" t="s">
        <v>43</v>
      </c>
      <c r="O214" s="86"/>
      <c r="P214" s="223">
        <f>O214*H214</f>
        <v>0</v>
      </c>
      <c r="Q214" s="223">
        <v>0.089219999999999994</v>
      </c>
      <c r="R214" s="223">
        <f>Q214*H214</f>
        <v>0.46394399999999997</v>
      </c>
      <c r="S214" s="223">
        <v>0</v>
      </c>
      <c r="T214" s="224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25" t="s">
        <v>159</v>
      </c>
      <c r="AT214" s="225" t="s">
        <v>154</v>
      </c>
      <c r="AU214" s="225" t="s">
        <v>81</v>
      </c>
      <c r="AY214" s="19" t="s">
        <v>152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9" t="s">
        <v>79</v>
      </c>
      <c r="BK214" s="226">
        <f>ROUND(I214*H214,2)</f>
        <v>0</v>
      </c>
      <c r="BL214" s="19" t="s">
        <v>159</v>
      </c>
      <c r="BM214" s="225" t="s">
        <v>597</v>
      </c>
    </row>
    <row r="215" s="2" customFormat="1">
      <c r="A215" s="40"/>
      <c r="B215" s="41"/>
      <c r="C215" s="42"/>
      <c r="D215" s="227" t="s">
        <v>161</v>
      </c>
      <c r="E215" s="42"/>
      <c r="F215" s="228" t="s">
        <v>335</v>
      </c>
      <c r="G215" s="42"/>
      <c r="H215" s="42"/>
      <c r="I215" s="229"/>
      <c r="J215" s="42"/>
      <c r="K215" s="42"/>
      <c r="L215" s="46"/>
      <c r="M215" s="230"/>
      <c r="N215" s="231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161</v>
      </c>
      <c r="AU215" s="19" t="s">
        <v>81</v>
      </c>
    </row>
    <row r="216" s="13" customFormat="1">
      <c r="A216" s="13"/>
      <c r="B216" s="232"/>
      <c r="C216" s="233"/>
      <c r="D216" s="234" t="s">
        <v>163</v>
      </c>
      <c r="E216" s="235" t="s">
        <v>19</v>
      </c>
      <c r="F216" s="236" t="s">
        <v>189</v>
      </c>
      <c r="G216" s="233"/>
      <c r="H216" s="235" t="s">
        <v>19</v>
      </c>
      <c r="I216" s="237"/>
      <c r="J216" s="233"/>
      <c r="K216" s="233"/>
      <c r="L216" s="238"/>
      <c r="M216" s="239"/>
      <c r="N216" s="240"/>
      <c r="O216" s="240"/>
      <c r="P216" s="240"/>
      <c r="Q216" s="240"/>
      <c r="R216" s="240"/>
      <c r="S216" s="240"/>
      <c r="T216" s="24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2" t="s">
        <v>163</v>
      </c>
      <c r="AU216" s="242" t="s">
        <v>81</v>
      </c>
      <c r="AV216" s="13" t="s">
        <v>79</v>
      </c>
      <c r="AW216" s="13" t="s">
        <v>33</v>
      </c>
      <c r="AX216" s="13" t="s">
        <v>72</v>
      </c>
      <c r="AY216" s="242" t="s">
        <v>152</v>
      </c>
    </row>
    <row r="217" s="14" customFormat="1">
      <c r="A217" s="14"/>
      <c r="B217" s="243"/>
      <c r="C217" s="244"/>
      <c r="D217" s="234" t="s">
        <v>163</v>
      </c>
      <c r="E217" s="245" t="s">
        <v>19</v>
      </c>
      <c r="F217" s="246" t="s">
        <v>571</v>
      </c>
      <c r="G217" s="244"/>
      <c r="H217" s="247">
        <v>5.2000000000000002</v>
      </c>
      <c r="I217" s="248"/>
      <c r="J217" s="244"/>
      <c r="K217" s="244"/>
      <c r="L217" s="249"/>
      <c r="M217" s="250"/>
      <c r="N217" s="251"/>
      <c r="O217" s="251"/>
      <c r="P217" s="251"/>
      <c r="Q217" s="251"/>
      <c r="R217" s="251"/>
      <c r="S217" s="251"/>
      <c r="T217" s="25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3" t="s">
        <v>163</v>
      </c>
      <c r="AU217" s="253" t="s">
        <v>81</v>
      </c>
      <c r="AV217" s="14" t="s">
        <v>81</v>
      </c>
      <c r="AW217" s="14" t="s">
        <v>33</v>
      </c>
      <c r="AX217" s="14" t="s">
        <v>79</v>
      </c>
      <c r="AY217" s="253" t="s">
        <v>152</v>
      </c>
    </row>
    <row r="218" s="2" customFormat="1" ht="16.5" customHeight="1">
      <c r="A218" s="40"/>
      <c r="B218" s="41"/>
      <c r="C218" s="265" t="s">
        <v>342</v>
      </c>
      <c r="D218" s="265" t="s">
        <v>228</v>
      </c>
      <c r="E218" s="266" t="s">
        <v>337</v>
      </c>
      <c r="F218" s="267" t="s">
        <v>338</v>
      </c>
      <c r="G218" s="268" t="s">
        <v>157</v>
      </c>
      <c r="H218" s="269">
        <v>5.3559999999999999</v>
      </c>
      <c r="I218" s="270"/>
      <c r="J218" s="271">
        <f>ROUND(I218*H218,2)</f>
        <v>0</v>
      </c>
      <c r="K218" s="267" t="s">
        <v>158</v>
      </c>
      <c r="L218" s="272"/>
      <c r="M218" s="273" t="s">
        <v>19</v>
      </c>
      <c r="N218" s="274" t="s">
        <v>43</v>
      </c>
      <c r="O218" s="86"/>
      <c r="P218" s="223">
        <f>O218*H218</f>
        <v>0</v>
      </c>
      <c r="Q218" s="223">
        <v>0.13200000000000001</v>
      </c>
      <c r="R218" s="223">
        <f>Q218*H218</f>
        <v>0.70699200000000006</v>
      </c>
      <c r="S218" s="223">
        <v>0</v>
      </c>
      <c r="T218" s="224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25" t="s">
        <v>208</v>
      </c>
      <c r="AT218" s="225" t="s">
        <v>228</v>
      </c>
      <c r="AU218" s="225" t="s">
        <v>81</v>
      </c>
      <c r="AY218" s="19" t="s">
        <v>152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9" t="s">
        <v>79</v>
      </c>
      <c r="BK218" s="226">
        <f>ROUND(I218*H218,2)</f>
        <v>0</v>
      </c>
      <c r="BL218" s="19" t="s">
        <v>159</v>
      </c>
      <c r="BM218" s="225" t="s">
        <v>598</v>
      </c>
    </row>
    <row r="219" s="14" customFormat="1">
      <c r="A219" s="14"/>
      <c r="B219" s="243"/>
      <c r="C219" s="244"/>
      <c r="D219" s="234" t="s">
        <v>163</v>
      </c>
      <c r="E219" s="244"/>
      <c r="F219" s="246" t="s">
        <v>599</v>
      </c>
      <c r="G219" s="244"/>
      <c r="H219" s="247">
        <v>5.3559999999999999</v>
      </c>
      <c r="I219" s="248"/>
      <c r="J219" s="244"/>
      <c r="K219" s="244"/>
      <c r="L219" s="249"/>
      <c r="M219" s="250"/>
      <c r="N219" s="251"/>
      <c r="O219" s="251"/>
      <c r="P219" s="251"/>
      <c r="Q219" s="251"/>
      <c r="R219" s="251"/>
      <c r="S219" s="251"/>
      <c r="T219" s="25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3" t="s">
        <v>163</v>
      </c>
      <c r="AU219" s="253" t="s">
        <v>81</v>
      </c>
      <c r="AV219" s="14" t="s">
        <v>81</v>
      </c>
      <c r="AW219" s="14" t="s">
        <v>4</v>
      </c>
      <c r="AX219" s="14" t="s">
        <v>79</v>
      </c>
      <c r="AY219" s="253" t="s">
        <v>152</v>
      </c>
    </row>
    <row r="220" s="2" customFormat="1" ht="37.8" customHeight="1">
      <c r="A220" s="40"/>
      <c r="B220" s="41"/>
      <c r="C220" s="214" t="s">
        <v>347</v>
      </c>
      <c r="D220" s="214" t="s">
        <v>154</v>
      </c>
      <c r="E220" s="215" t="s">
        <v>600</v>
      </c>
      <c r="F220" s="216" t="s">
        <v>601</v>
      </c>
      <c r="G220" s="217" t="s">
        <v>157</v>
      </c>
      <c r="H220" s="218">
        <v>17.300000000000001</v>
      </c>
      <c r="I220" s="219"/>
      <c r="J220" s="220">
        <f>ROUND(I220*H220,2)</f>
        <v>0</v>
      </c>
      <c r="K220" s="216" t="s">
        <v>158</v>
      </c>
      <c r="L220" s="46"/>
      <c r="M220" s="221" t="s">
        <v>19</v>
      </c>
      <c r="N220" s="222" t="s">
        <v>43</v>
      </c>
      <c r="O220" s="86"/>
      <c r="P220" s="223">
        <f>O220*H220</f>
        <v>0</v>
      </c>
      <c r="Q220" s="223">
        <v>0.11162</v>
      </c>
      <c r="R220" s="223">
        <f>Q220*H220</f>
        <v>1.9310260000000001</v>
      </c>
      <c r="S220" s="223">
        <v>0</v>
      </c>
      <c r="T220" s="224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25" t="s">
        <v>159</v>
      </c>
      <c r="AT220" s="225" t="s">
        <v>154</v>
      </c>
      <c r="AU220" s="225" t="s">
        <v>81</v>
      </c>
      <c r="AY220" s="19" t="s">
        <v>152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9" t="s">
        <v>79</v>
      </c>
      <c r="BK220" s="226">
        <f>ROUND(I220*H220,2)</f>
        <v>0</v>
      </c>
      <c r="BL220" s="19" t="s">
        <v>159</v>
      </c>
      <c r="BM220" s="225" t="s">
        <v>602</v>
      </c>
    </row>
    <row r="221" s="2" customFormat="1">
      <c r="A221" s="40"/>
      <c r="B221" s="41"/>
      <c r="C221" s="42"/>
      <c r="D221" s="227" t="s">
        <v>161</v>
      </c>
      <c r="E221" s="42"/>
      <c r="F221" s="228" t="s">
        <v>603</v>
      </c>
      <c r="G221" s="42"/>
      <c r="H221" s="42"/>
      <c r="I221" s="229"/>
      <c r="J221" s="42"/>
      <c r="K221" s="42"/>
      <c r="L221" s="46"/>
      <c r="M221" s="230"/>
      <c r="N221" s="231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161</v>
      </c>
      <c r="AU221" s="19" t="s">
        <v>81</v>
      </c>
    </row>
    <row r="222" s="13" customFormat="1">
      <c r="A222" s="13"/>
      <c r="B222" s="232"/>
      <c r="C222" s="233"/>
      <c r="D222" s="234" t="s">
        <v>163</v>
      </c>
      <c r="E222" s="235" t="s">
        <v>19</v>
      </c>
      <c r="F222" s="236" t="s">
        <v>534</v>
      </c>
      <c r="G222" s="233"/>
      <c r="H222" s="235" t="s">
        <v>19</v>
      </c>
      <c r="I222" s="237"/>
      <c r="J222" s="233"/>
      <c r="K222" s="233"/>
      <c r="L222" s="238"/>
      <c r="M222" s="239"/>
      <c r="N222" s="240"/>
      <c r="O222" s="240"/>
      <c r="P222" s="240"/>
      <c r="Q222" s="240"/>
      <c r="R222" s="240"/>
      <c r="S222" s="240"/>
      <c r="T222" s="24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2" t="s">
        <v>163</v>
      </c>
      <c r="AU222" s="242" t="s">
        <v>81</v>
      </c>
      <c r="AV222" s="13" t="s">
        <v>79</v>
      </c>
      <c r="AW222" s="13" t="s">
        <v>33</v>
      </c>
      <c r="AX222" s="13" t="s">
        <v>72</v>
      </c>
      <c r="AY222" s="242" t="s">
        <v>152</v>
      </c>
    </row>
    <row r="223" s="14" customFormat="1">
      <c r="A223" s="14"/>
      <c r="B223" s="243"/>
      <c r="C223" s="244"/>
      <c r="D223" s="234" t="s">
        <v>163</v>
      </c>
      <c r="E223" s="245" t="s">
        <v>19</v>
      </c>
      <c r="F223" s="246" t="s">
        <v>587</v>
      </c>
      <c r="G223" s="244"/>
      <c r="H223" s="247">
        <v>17.300000000000001</v>
      </c>
      <c r="I223" s="248"/>
      <c r="J223" s="244"/>
      <c r="K223" s="244"/>
      <c r="L223" s="249"/>
      <c r="M223" s="250"/>
      <c r="N223" s="251"/>
      <c r="O223" s="251"/>
      <c r="P223" s="251"/>
      <c r="Q223" s="251"/>
      <c r="R223" s="251"/>
      <c r="S223" s="251"/>
      <c r="T223" s="25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3" t="s">
        <v>163</v>
      </c>
      <c r="AU223" s="253" t="s">
        <v>81</v>
      </c>
      <c r="AV223" s="14" t="s">
        <v>81</v>
      </c>
      <c r="AW223" s="14" t="s">
        <v>33</v>
      </c>
      <c r="AX223" s="14" t="s">
        <v>79</v>
      </c>
      <c r="AY223" s="253" t="s">
        <v>152</v>
      </c>
    </row>
    <row r="224" s="2" customFormat="1" ht="16.5" customHeight="1">
      <c r="A224" s="40"/>
      <c r="B224" s="41"/>
      <c r="C224" s="265" t="s">
        <v>264</v>
      </c>
      <c r="D224" s="265" t="s">
        <v>228</v>
      </c>
      <c r="E224" s="266" t="s">
        <v>604</v>
      </c>
      <c r="F224" s="267" t="s">
        <v>605</v>
      </c>
      <c r="G224" s="268" t="s">
        <v>157</v>
      </c>
      <c r="H224" s="269">
        <v>17.818999999999999</v>
      </c>
      <c r="I224" s="270"/>
      <c r="J224" s="271">
        <f>ROUND(I224*H224,2)</f>
        <v>0</v>
      </c>
      <c r="K224" s="267" t="s">
        <v>158</v>
      </c>
      <c r="L224" s="272"/>
      <c r="M224" s="273" t="s">
        <v>19</v>
      </c>
      <c r="N224" s="274" t="s">
        <v>43</v>
      </c>
      <c r="O224" s="86"/>
      <c r="P224" s="223">
        <f>O224*H224</f>
        <v>0</v>
      </c>
      <c r="Q224" s="223">
        <v>0.17599999999999999</v>
      </c>
      <c r="R224" s="223">
        <f>Q224*H224</f>
        <v>3.1361439999999998</v>
      </c>
      <c r="S224" s="223">
        <v>0</v>
      </c>
      <c r="T224" s="224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25" t="s">
        <v>208</v>
      </c>
      <c r="AT224" s="225" t="s">
        <v>228</v>
      </c>
      <c r="AU224" s="225" t="s">
        <v>81</v>
      </c>
      <c r="AY224" s="19" t="s">
        <v>152</v>
      </c>
      <c r="BE224" s="226">
        <f>IF(N224="základní",J224,0)</f>
        <v>0</v>
      </c>
      <c r="BF224" s="226">
        <f>IF(N224="snížená",J224,0)</f>
        <v>0</v>
      </c>
      <c r="BG224" s="226">
        <f>IF(N224="zákl. přenesená",J224,0)</f>
        <v>0</v>
      </c>
      <c r="BH224" s="226">
        <f>IF(N224="sníž. přenesená",J224,0)</f>
        <v>0</v>
      </c>
      <c r="BI224" s="226">
        <f>IF(N224="nulová",J224,0)</f>
        <v>0</v>
      </c>
      <c r="BJ224" s="19" t="s">
        <v>79</v>
      </c>
      <c r="BK224" s="226">
        <f>ROUND(I224*H224,2)</f>
        <v>0</v>
      </c>
      <c r="BL224" s="19" t="s">
        <v>159</v>
      </c>
      <c r="BM224" s="225" t="s">
        <v>606</v>
      </c>
    </row>
    <row r="225" s="14" customFormat="1">
      <c r="A225" s="14"/>
      <c r="B225" s="243"/>
      <c r="C225" s="244"/>
      <c r="D225" s="234" t="s">
        <v>163</v>
      </c>
      <c r="E225" s="245" t="s">
        <v>19</v>
      </c>
      <c r="F225" s="246" t="s">
        <v>587</v>
      </c>
      <c r="G225" s="244"/>
      <c r="H225" s="247">
        <v>17.300000000000001</v>
      </c>
      <c r="I225" s="248"/>
      <c r="J225" s="244"/>
      <c r="K225" s="244"/>
      <c r="L225" s="249"/>
      <c r="M225" s="250"/>
      <c r="N225" s="251"/>
      <c r="O225" s="251"/>
      <c r="P225" s="251"/>
      <c r="Q225" s="251"/>
      <c r="R225" s="251"/>
      <c r="S225" s="251"/>
      <c r="T225" s="252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3" t="s">
        <v>163</v>
      </c>
      <c r="AU225" s="253" t="s">
        <v>81</v>
      </c>
      <c r="AV225" s="14" t="s">
        <v>81</v>
      </c>
      <c r="AW225" s="14" t="s">
        <v>33</v>
      </c>
      <c r="AX225" s="14" t="s">
        <v>79</v>
      </c>
      <c r="AY225" s="253" t="s">
        <v>152</v>
      </c>
    </row>
    <row r="226" s="14" customFormat="1">
      <c r="A226" s="14"/>
      <c r="B226" s="243"/>
      <c r="C226" s="244"/>
      <c r="D226" s="234" t="s">
        <v>163</v>
      </c>
      <c r="E226" s="244"/>
      <c r="F226" s="246" t="s">
        <v>607</v>
      </c>
      <c r="G226" s="244"/>
      <c r="H226" s="247">
        <v>17.818999999999999</v>
      </c>
      <c r="I226" s="248"/>
      <c r="J226" s="244"/>
      <c r="K226" s="244"/>
      <c r="L226" s="249"/>
      <c r="M226" s="250"/>
      <c r="N226" s="251"/>
      <c r="O226" s="251"/>
      <c r="P226" s="251"/>
      <c r="Q226" s="251"/>
      <c r="R226" s="251"/>
      <c r="S226" s="251"/>
      <c r="T226" s="25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3" t="s">
        <v>163</v>
      </c>
      <c r="AU226" s="253" t="s">
        <v>81</v>
      </c>
      <c r="AV226" s="14" t="s">
        <v>81</v>
      </c>
      <c r="AW226" s="14" t="s">
        <v>4</v>
      </c>
      <c r="AX226" s="14" t="s">
        <v>79</v>
      </c>
      <c r="AY226" s="253" t="s">
        <v>152</v>
      </c>
    </row>
    <row r="227" s="12" customFormat="1" ht="22.8" customHeight="1">
      <c r="A227" s="12"/>
      <c r="B227" s="198"/>
      <c r="C227" s="199"/>
      <c r="D227" s="200" t="s">
        <v>71</v>
      </c>
      <c r="E227" s="212" t="s">
        <v>214</v>
      </c>
      <c r="F227" s="212" t="s">
        <v>341</v>
      </c>
      <c r="G227" s="199"/>
      <c r="H227" s="199"/>
      <c r="I227" s="202"/>
      <c r="J227" s="213">
        <f>BK227</f>
        <v>0</v>
      </c>
      <c r="K227" s="199"/>
      <c r="L227" s="204"/>
      <c r="M227" s="205"/>
      <c r="N227" s="206"/>
      <c r="O227" s="206"/>
      <c r="P227" s="207">
        <f>SUM(P228:P264)</f>
        <v>0</v>
      </c>
      <c r="Q227" s="206"/>
      <c r="R227" s="207">
        <f>SUM(R228:R264)</f>
        <v>8.7785882000000015</v>
      </c>
      <c r="S227" s="206"/>
      <c r="T227" s="208">
        <f>SUM(T228:T264)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09" t="s">
        <v>79</v>
      </c>
      <c r="AT227" s="210" t="s">
        <v>71</v>
      </c>
      <c r="AU227" s="210" t="s">
        <v>79</v>
      </c>
      <c r="AY227" s="209" t="s">
        <v>152</v>
      </c>
      <c r="BK227" s="211">
        <f>SUM(BK228:BK264)</f>
        <v>0</v>
      </c>
    </row>
    <row r="228" s="2" customFormat="1" ht="24.15" customHeight="1">
      <c r="A228" s="40"/>
      <c r="B228" s="41"/>
      <c r="C228" s="214" t="s">
        <v>359</v>
      </c>
      <c r="D228" s="214" t="s">
        <v>154</v>
      </c>
      <c r="E228" s="215" t="s">
        <v>352</v>
      </c>
      <c r="F228" s="216" t="s">
        <v>353</v>
      </c>
      <c r="G228" s="217" t="s">
        <v>179</v>
      </c>
      <c r="H228" s="218">
        <v>19.199999999999999</v>
      </c>
      <c r="I228" s="219"/>
      <c r="J228" s="220">
        <f>ROUND(I228*H228,2)</f>
        <v>0</v>
      </c>
      <c r="K228" s="216" t="s">
        <v>158</v>
      </c>
      <c r="L228" s="46"/>
      <c r="M228" s="221" t="s">
        <v>19</v>
      </c>
      <c r="N228" s="222" t="s">
        <v>43</v>
      </c>
      <c r="O228" s="86"/>
      <c r="P228" s="223">
        <f>O228*H228</f>
        <v>0</v>
      </c>
      <c r="Q228" s="223">
        <v>0.16850000000000001</v>
      </c>
      <c r="R228" s="223">
        <f>Q228*H228</f>
        <v>3.2352000000000003</v>
      </c>
      <c r="S228" s="223">
        <v>0</v>
      </c>
      <c r="T228" s="224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25" t="s">
        <v>159</v>
      </c>
      <c r="AT228" s="225" t="s">
        <v>154</v>
      </c>
      <c r="AU228" s="225" t="s">
        <v>81</v>
      </c>
      <c r="AY228" s="19" t="s">
        <v>152</v>
      </c>
      <c r="BE228" s="226">
        <f>IF(N228="základní",J228,0)</f>
        <v>0</v>
      </c>
      <c r="BF228" s="226">
        <f>IF(N228="snížená",J228,0)</f>
        <v>0</v>
      </c>
      <c r="BG228" s="226">
        <f>IF(N228="zákl. přenesená",J228,0)</f>
        <v>0</v>
      </c>
      <c r="BH228" s="226">
        <f>IF(N228="sníž. přenesená",J228,0)</f>
        <v>0</v>
      </c>
      <c r="BI228" s="226">
        <f>IF(N228="nulová",J228,0)</f>
        <v>0</v>
      </c>
      <c r="BJ228" s="19" t="s">
        <v>79</v>
      </c>
      <c r="BK228" s="226">
        <f>ROUND(I228*H228,2)</f>
        <v>0</v>
      </c>
      <c r="BL228" s="19" t="s">
        <v>159</v>
      </c>
      <c r="BM228" s="225" t="s">
        <v>608</v>
      </c>
    </row>
    <row r="229" s="2" customFormat="1">
      <c r="A229" s="40"/>
      <c r="B229" s="41"/>
      <c r="C229" s="42"/>
      <c r="D229" s="227" t="s">
        <v>161</v>
      </c>
      <c r="E229" s="42"/>
      <c r="F229" s="228" t="s">
        <v>355</v>
      </c>
      <c r="G229" s="42"/>
      <c r="H229" s="42"/>
      <c r="I229" s="229"/>
      <c r="J229" s="42"/>
      <c r="K229" s="42"/>
      <c r="L229" s="46"/>
      <c r="M229" s="230"/>
      <c r="N229" s="231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161</v>
      </c>
      <c r="AU229" s="19" t="s">
        <v>81</v>
      </c>
    </row>
    <row r="230" s="13" customFormat="1">
      <c r="A230" s="13"/>
      <c r="B230" s="232"/>
      <c r="C230" s="233"/>
      <c r="D230" s="234" t="s">
        <v>163</v>
      </c>
      <c r="E230" s="235" t="s">
        <v>19</v>
      </c>
      <c r="F230" s="236" t="s">
        <v>356</v>
      </c>
      <c r="G230" s="233"/>
      <c r="H230" s="235" t="s">
        <v>19</v>
      </c>
      <c r="I230" s="237"/>
      <c r="J230" s="233"/>
      <c r="K230" s="233"/>
      <c r="L230" s="238"/>
      <c r="M230" s="239"/>
      <c r="N230" s="240"/>
      <c r="O230" s="240"/>
      <c r="P230" s="240"/>
      <c r="Q230" s="240"/>
      <c r="R230" s="240"/>
      <c r="S230" s="240"/>
      <c r="T230" s="24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2" t="s">
        <v>163</v>
      </c>
      <c r="AU230" s="242" t="s">
        <v>81</v>
      </c>
      <c r="AV230" s="13" t="s">
        <v>79</v>
      </c>
      <c r="AW230" s="13" t="s">
        <v>33</v>
      </c>
      <c r="AX230" s="13" t="s">
        <v>72</v>
      </c>
      <c r="AY230" s="242" t="s">
        <v>152</v>
      </c>
    </row>
    <row r="231" s="14" customFormat="1">
      <c r="A231" s="14"/>
      <c r="B231" s="243"/>
      <c r="C231" s="244"/>
      <c r="D231" s="234" t="s">
        <v>163</v>
      </c>
      <c r="E231" s="245" t="s">
        <v>19</v>
      </c>
      <c r="F231" s="246" t="s">
        <v>524</v>
      </c>
      <c r="G231" s="244"/>
      <c r="H231" s="247">
        <v>19.199999999999999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3" t="s">
        <v>163</v>
      </c>
      <c r="AU231" s="253" t="s">
        <v>81</v>
      </c>
      <c r="AV231" s="14" t="s">
        <v>81</v>
      </c>
      <c r="AW231" s="14" t="s">
        <v>33</v>
      </c>
      <c r="AX231" s="14" t="s">
        <v>79</v>
      </c>
      <c r="AY231" s="253" t="s">
        <v>152</v>
      </c>
    </row>
    <row r="232" s="2" customFormat="1" ht="16.5" customHeight="1">
      <c r="A232" s="40"/>
      <c r="B232" s="41"/>
      <c r="C232" s="265" t="s">
        <v>364</v>
      </c>
      <c r="D232" s="265" t="s">
        <v>228</v>
      </c>
      <c r="E232" s="266" t="s">
        <v>360</v>
      </c>
      <c r="F232" s="267" t="s">
        <v>361</v>
      </c>
      <c r="G232" s="268" t="s">
        <v>179</v>
      </c>
      <c r="H232" s="269">
        <v>19.584</v>
      </c>
      <c r="I232" s="270"/>
      <c r="J232" s="271">
        <f>ROUND(I232*H232,2)</f>
        <v>0</v>
      </c>
      <c r="K232" s="267" t="s">
        <v>158</v>
      </c>
      <c r="L232" s="272"/>
      <c r="M232" s="273" t="s">
        <v>19</v>
      </c>
      <c r="N232" s="274" t="s">
        <v>43</v>
      </c>
      <c r="O232" s="86"/>
      <c r="P232" s="223">
        <f>O232*H232</f>
        <v>0</v>
      </c>
      <c r="Q232" s="223">
        <v>0.048300000000000003</v>
      </c>
      <c r="R232" s="223">
        <f>Q232*H232</f>
        <v>0.94590720000000006</v>
      </c>
      <c r="S232" s="223">
        <v>0</v>
      </c>
      <c r="T232" s="224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25" t="s">
        <v>208</v>
      </c>
      <c r="AT232" s="225" t="s">
        <v>228</v>
      </c>
      <c r="AU232" s="225" t="s">
        <v>81</v>
      </c>
      <c r="AY232" s="19" t="s">
        <v>152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9" t="s">
        <v>79</v>
      </c>
      <c r="BK232" s="226">
        <f>ROUND(I232*H232,2)</f>
        <v>0</v>
      </c>
      <c r="BL232" s="19" t="s">
        <v>159</v>
      </c>
      <c r="BM232" s="225" t="s">
        <v>609</v>
      </c>
    </row>
    <row r="233" s="14" customFormat="1">
      <c r="A233" s="14"/>
      <c r="B233" s="243"/>
      <c r="C233" s="244"/>
      <c r="D233" s="234" t="s">
        <v>163</v>
      </c>
      <c r="E233" s="244"/>
      <c r="F233" s="246" t="s">
        <v>610</v>
      </c>
      <c r="G233" s="244"/>
      <c r="H233" s="247">
        <v>19.584</v>
      </c>
      <c r="I233" s="248"/>
      <c r="J233" s="244"/>
      <c r="K233" s="244"/>
      <c r="L233" s="249"/>
      <c r="M233" s="250"/>
      <c r="N233" s="251"/>
      <c r="O233" s="251"/>
      <c r="P233" s="251"/>
      <c r="Q233" s="251"/>
      <c r="R233" s="251"/>
      <c r="S233" s="251"/>
      <c r="T233" s="252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3" t="s">
        <v>163</v>
      </c>
      <c r="AU233" s="253" t="s">
        <v>81</v>
      </c>
      <c r="AV233" s="14" t="s">
        <v>81</v>
      </c>
      <c r="AW233" s="14" t="s">
        <v>4</v>
      </c>
      <c r="AX233" s="14" t="s">
        <v>79</v>
      </c>
      <c r="AY233" s="253" t="s">
        <v>152</v>
      </c>
    </row>
    <row r="234" s="2" customFormat="1" ht="24.15" customHeight="1">
      <c r="A234" s="40"/>
      <c r="B234" s="41"/>
      <c r="C234" s="214" t="s">
        <v>369</v>
      </c>
      <c r="D234" s="214" t="s">
        <v>154</v>
      </c>
      <c r="E234" s="215" t="s">
        <v>370</v>
      </c>
      <c r="F234" s="216" t="s">
        <v>371</v>
      </c>
      <c r="G234" s="217" t="s">
        <v>179</v>
      </c>
      <c r="H234" s="218">
        <v>24.600000000000001</v>
      </c>
      <c r="I234" s="219"/>
      <c r="J234" s="220">
        <f>ROUND(I234*H234,2)</f>
        <v>0</v>
      </c>
      <c r="K234" s="216" t="s">
        <v>158</v>
      </c>
      <c r="L234" s="46"/>
      <c r="M234" s="221" t="s">
        <v>19</v>
      </c>
      <c r="N234" s="222" t="s">
        <v>43</v>
      </c>
      <c r="O234" s="86"/>
      <c r="P234" s="223">
        <f>O234*H234</f>
        <v>0</v>
      </c>
      <c r="Q234" s="223">
        <v>0.14041999999999999</v>
      </c>
      <c r="R234" s="223">
        <f>Q234*H234</f>
        <v>3.454332</v>
      </c>
      <c r="S234" s="223">
        <v>0</v>
      </c>
      <c r="T234" s="224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25" t="s">
        <v>159</v>
      </c>
      <c r="AT234" s="225" t="s">
        <v>154</v>
      </c>
      <c r="AU234" s="225" t="s">
        <v>81</v>
      </c>
      <c r="AY234" s="19" t="s">
        <v>152</v>
      </c>
      <c r="BE234" s="226">
        <f>IF(N234="základní",J234,0)</f>
        <v>0</v>
      </c>
      <c r="BF234" s="226">
        <f>IF(N234="snížená",J234,0)</f>
        <v>0</v>
      </c>
      <c r="BG234" s="226">
        <f>IF(N234="zákl. přenesená",J234,0)</f>
        <v>0</v>
      </c>
      <c r="BH234" s="226">
        <f>IF(N234="sníž. přenesená",J234,0)</f>
        <v>0</v>
      </c>
      <c r="BI234" s="226">
        <f>IF(N234="nulová",J234,0)</f>
        <v>0</v>
      </c>
      <c r="BJ234" s="19" t="s">
        <v>79</v>
      </c>
      <c r="BK234" s="226">
        <f>ROUND(I234*H234,2)</f>
        <v>0</v>
      </c>
      <c r="BL234" s="19" t="s">
        <v>159</v>
      </c>
      <c r="BM234" s="225" t="s">
        <v>611</v>
      </c>
    </row>
    <row r="235" s="2" customFormat="1">
      <c r="A235" s="40"/>
      <c r="B235" s="41"/>
      <c r="C235" s="42"/>
      <c r="D235" s="227" t="s">
        <v>161</v>
      </c>
      <c r="E235" s="42"/>
      <c r="F235" s="228" t="s">
        <v>373</v>
      </c>
      <c r="G235" s="42"/>
      <c r="H235" s="42"/>
      <c r="I235" s="229"/>
      <c r="J235" s="42"/>
      <c r="K235" s="42"/>
      <c r="L235" s="46"/>
      <c r="M235" s="230"/>
      <c r="N235" s="231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161</v>
      </c>
      <c r="AU235" s="19" t="s">
        <v>81</v>
      </c>
    </row>
    <row r="236" s="2" customFormat="1" ht="16.5" customHeight="1">
      <c r="A236" s="40"/>
      <c r="B236" s="41"/>
      <c r="C236" s="265" t="s">
        <v>376</v>
      </c>
      <c r="D236" s="265" t="s">
        <v>228</v>
      </c>
      <c r="E236" s="266" t="s">
        <v>377</v>
      </c>
      <c r="F236" s="267" t="s">
        <v>378</v>
      </c>
      <c r="G236" s="268" t="s">
        <v>179</v>
      </c>
      <c r="H236" s="269">
        <v>25.091999999999999</v>
      </c>
      <c r="I236" s="270"/>
      <c r="J236" s="271">
        <f>ROUND(I236*H236,2)</f>
        <v>0</v>
      </c>
      <c r="K236" s="267" t="s">
        <v>158</v>
      </c>
      <c r="L236" s="272"/>
      <c r="M236" s="273" t="s">
        <v>19</v>
      </c>
      <c r="N236" s="274" t="s">
        <v>43</v>
      </c>
      <c r="O236" s="86"/>
      <c r="P236" s="223">
        <f>O236*H236</f>
        <v>0</v>
      </c>
      <c r="Q236" s="223">
        <v>0.044999999999999998</v>
      </c>
      <c r="R236" s="223">
        <f>Q236*H236</f>
        <v>1.1291399999999998</v>
      </c>
      <c r="S236" s="223">
        <v>0</v>
      </c>
      <c r="T236" s="224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25" t="s">
        <v>208</v>
      </c>
      <c r="AT236" s="225" t="s">
        <v>228</v>
      </c>
      <c r="AU236" s="225" t="s">
        <v>81</v>
      </c>
      <c r="AY236" s="19" t="s">
        <v>152</v>
      </c>
      <c r="BE236" s="226">
        <f>IF(N236="základní",J236,0)</f>
        <v>0</v>
      </c>
      <c r="BF236" s="226">
        <f>IF(N236="snížená",J236,0)</f>
        <v>0</v>
      </c>
      <c r="BG236" s="226">
        <f>IF(N236="zákl. přenesená",J236,0)</f>
        <v>0</v>
      </c>
      <c r="BH236" s="226">
        <f>IF(N236="sníž. přenesená",J236,0)</f>
        <v>0</v>
      </c>
      <c r="BI236" s="226">
        <f>IF(N236="nulová",J236,0)</f>
        <v>0</v>
      </c>
      <c r="BJ236" s="19" t="s">
        <v>79</v>
      </c>
      <c r="BK236" s="226">
        <f>ROUND(I236*H236,2)</f>
        <v>0</v>
      </c>
      <c r="BL236" s="19" t="s">
        <v>159</v>
      </c>
      <c r="BM236" s="225" t="s">
        <v>612</v>
      </c>
    </row>
    <row r="237" s="14" customFormat="1">
      <c r="A237" s="14"/>
      <c r="B237" s="243"/>
      <c r="C237" s="244"/>
      <c r="D237" s="234" t="s">
        <v>163</v>
      </c>
      <c r="E237" s="244"/>
      <c r="F237" s="246" t="s">
        <v>613</v>
      </c>
      <c r="G237" s="244"/>
      <c r="H237" s="247">
        <v>25.091999999999999</v>
      </c>
      <c r="I237" s="248"/>
      <c r="J237" s="244"/>
      <c r="K237" s="244"/>
      <c r="L237" s="249"/>
      <c r="M237" s="250"/>
      <c r="N237" s="251"/>
      <c r="O237" s="251"/>
      <c r="P237" s="251"/>
      <c r="Q237" s="251"/>
      <c r="R237" s="251"/>
      <c r="S237" s="251"/>
      <c r="T237" s="25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3" t="s">
        <v>163</v>
      </c>
      <c r="AU237" s="253" t="s">
        <v>81</v>
      </c>
      <c r="AV237" s="14" t="s">
        <v>81</v>
      </c>
      <c r="AW237" s="14" t="s">
        <v>4</v>
      </c>
      <c r="AX237" s="14" t="s">
        <v>79</v>
      </c>
      <c r="AY237" s="253" t="s">
        <v>152</v>
      </c>
    </row>
    <row r="238" s="2" customFormat="1" ht="24.15" customHeight="1">
      <c r="A238" s="40"/>
      <c r="B238" s="41"/>
      <c r="C238" s="214" t="s">
        <v>381</v>
      </c>
      <c r="D238" s="214" t="s">
        <v>154</v>
      </c>
      <c r="E238" s="215" t="s">
        <v>382</v>
      </c>
      <c r="F238" s="216" t="s">
        <v>383</v>
      </c>
      <c r="G238" s="217" t="s">
        <v>179</v>
      </c>
      <c r="H238" s="218">
        <v>20.199999999999999</v>
      </c>
      <c r="I238" s="219"/>
      <c r="J238" s="220">
        <f>ROUND(I238*H238,2)</f>
        <v>0</v>
      </c>
      <c r="K238" s="216" t="s">
        <v>158</v>
      </c>
      <c r="L238" s="46"/>
      <c r="M238" s="221" t="s">
        <v>19</v>
      </c>
      <c r="N238" s="222" t="s">
        <v>43</v>
      </c>
      <c r="O238" s="86"/>
      <c r="P238" s="223">
        <f>O238*H238</f>
        <v>0</v>
      </c>
      <c r="Q238" s="223">
        <v>0.00017000000000000001</v>
      </c>
      <c r="R238" s="223">
        <f>Q238*H238</f>
        <v>0.003434</v>
      </c>
      <c r="S238" s="223">
        <v>0</v>
      </c>
      <c r="T238" s="224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25" t="s">
        <v>159</v>
      </c>
      <c r="AT238" s="225" t="s">
        <v>154</v>
      </c>
      <c r="AU238" s="225" t="s">
        <v>81</v>
      </c>
      <c r="AY238" s="19" t="s">
        <v>152</v>
      </c>
      <c r="BE238" s="226">
        <f>IF(N238="základní",J238,0)</f>
        <v>0</v>
      </c>
      <c r="BF238" s="226">
        <f>IF(N238="snížená",J238,0)</f>
        <v>0</v>
      </c>
      <c r="BG238" s="226">
        <f>IF(N238="zákl. přenesená",J238,0)</f>
        <v>0</v>
      </c>
      <c r="BH238" s="226">
        <f>IF(N238="sníž. přenesená",J238,0)</f>
        <v>0</v>
      </c>
      <c r="BI238" s="226">
        <f>IF(N238="nulová",J238,0)</f>
        <v>0</v>
      </c>
      <c r="BJ238" s="19" t="s">
        <v>79</v>
      </c>
      <c r="BK238" s="226">
        <f>ROUND(I238*H238,2)</f>
        <v>0</v>
      </c>
      <c r="BL238" s="19" t="s">
        <v>159</v>
      </c>
      <c r="BM238" s="225" t="s">
        <v>614</v>
      </c>
    </row>
    <row r="239" s="2" customFormat="1">
      <c r="A239" s="40"/>
      <c r="B239" s="41"/>
      <c r="C239" s="42"/>
      <c r="D239" s="227" t="s">
        <v>161</v>
      </c>
      <c r="E239" s="42"/>
      <c r="F239" s="228" t="s">
        <v>385</v>
      </c>
      <c r="G239" s="42"/>
      <c r="H239" s="42"/>
      <c r="I239" s="229"/>
      <c r="J239" s="42"/>
      <c r="K239" s="42"/>
      <c r="L239" s="46"/>
      <c r="M239" s="230"/>
      <c r="N239" s="231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161</v>
      </c>
      <c r="AU239" s="19" t="s">
        <v>81</v>
      </c>
    </row>
    <row r="240" s="2" customFormat="1" ht="16.5" customHeight="1">
      <c r="A240" s="40"/>
      <c r="B240" s="41"/>
      <c r="C240" s="214" t="s">
        <v>386</v>
      </c>
      <c r="D240" s="214" t="s">
        <v>154</v>
      </c>
      <c r="E240" s="215" t="s">
        <v>387</v>
      </c>
      <c r="F240" s="216" t="s">
        <v>388</v>
      </c>
      <c r="G240" s="217" t="s">
        <v>157</v>
      </c>
      <c r="H240" s="218">
        <v>22.5</v>
      </c>
      <c r="I240" s="219"/>
      <c r="J240" s="220">
        <f>ROUND(I240*H240,2)</f>
        <v>0</v>
      </c>
      <c r="K240" s="216" t="s">
        <v>158</v>
      </c>
      <c r="L240" s="46"/>
      <c r="M240" s="221" t="s">
        <v>19</v>
      </c>
      <c r="N240" s="222" t="s">
        <v>43</v>
      </c>
      <c r="O240" s="86"/>
      <c r="P240" s="223">
        <f>O240*H240</f>
        <v>0</v>
      </c>
      <c r="Q240" s="223">
        <v>0.00046999999999999999</v>
      </c>
      <c r="R240" s="223">
        <f>Q240*H240</f>
        <v>0.010574999999999999</v>
      </c>
      <c r="S240" s="223">
        <v>0</v>
      </c>
      <c r="T240" s="224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25" t="s">
        <v>159</v>
      </c>
      <c r="AT240" s="225" t="s">
        <v>154</v>
      </c>
      <c r="AU240" s="225" t="s">
        <v>81</v>
      </c>
      <c r="AY240" s="19" t="s">
        <v>152</v>
      </c>
      <c r="BE240" s="226">
        <f>IF(N240="základní",J240,0)</f>
        <v>0</v>
      </c>
      <c r="BF240" s="226">
        <f>IF(N240="snížená",J240,0)</f>
        <v>0</v>
      </c>
      <c r="BG240" s="226">
        <f>IF(N240="zákl. přenesená",J240,0)</f>
        <v>0</v>
      </c>
      <c r="BH240" s="226">
        <f>IF(N240="sníž. přenesená",J240,0)</f>
        <v>0</v>
      </c>
      <c r="BI240" s="226">
        <f>IF(N240="nulová",J240,0)</f>
        <v>0</v>
      </c>
      <c r="BJ240" s="19" t="s">
        <v>79</v>
      </c>
      <c r="BK240" s="226">
        <f>ROUND(I240*H240,2)</f>
        <v>0</v>
      </c>
      <c r="BL240" s="19" t="s">
        <v>159</v>
      </c>
      <c r="BM240" s="225" t="s">
        <v>615</v>
      </c>
    </row>
    <row r="241" s="2" customFormat="1">
      <c r="A241" s="40"/>
      <c r="B241" s="41"/>
      <c r="C241" s="42"/>
      <c r="D241" s="227" t="s">
        <v>161</v>
      </c>
      <c r="E241" s="42"/>
      <c r="F241" s="228" t="s">
        <v>390</v>
      </c>
      <c r="G241" s="42"/>
      <c r="H241" s="42"/>
      <c r="I241" s="229"/>
      <c r="J241" s="42"/>
      <c r="K241" s="42"/>
      <c r="L241" s="46"/>
      <c r="M241" s="230"/>
      <c r="N241" s="231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161</v>
      </c>
      <c r="AU241" s="19" t="s">
        <v>81</v>
      </c>
    </row>
    <row r="242" s="13" customFormat="1">
      <c r="A242" s="13"/>
      <c r="B242" s="232"/>
      <c r="C242" s="233"/>
      <c r="D242" s="234" t="s">
        <v>163</v>
      </c>
      <c r="E242" s="235" t="s">
        <v>19</v>
      </c>
      <c r="F242" s="236" t="s">
        <v>534</v>
      </c>
      <c r="G242" s="233"/>
      <c r="H242" s="235" t="s">
        <v>19</v>
      </c>
      <c r="I242" s="237"/>
      <c r="J242" s="233"/>
      <c r="K242" s="233"/>
      <c r="L242" s="238"/>
      <c r="M242" s="239"/>
      <c r="N242" s="240"/>
      <c r="O242" s="240"/>
      <c r="P242" s="240"/>
      <c r="Q242" s="240"/>
      <c r="R242" s="240"/>
      <c r="S242" s="240"/>
      <c r="T242" s="24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2" t="s">
        <v>163</v>
      </c>
      <c r="AU242" s="242" t="s">
        <v>81</v>
      </c>
      <c r="AV242" s="13" t="s">
        <v>79</v>
      </c>
      <c r="AW242" s="13" t="s">
        <v>33</v>
      </c>
      <c r="AX242" s="13" t="s">
        <v>72</v>
      </c>
      <c r="AY242" s="242" t="s">
        <v>152</v>
      </c>
    </row>
    <row r="243" s="14" customFormat="1">
      <c r="A243" s="14"/>
      <c r="B243" s="243"/>
      <c r="C243" s="244"/>
      <c r="D243" s="234" t="s">
        <v>163</v>
      </c>
      <c r="E243" s="245" t="s">
        <v>19</v>
      </c>
      <c r="F243" s="246" t="s">
        <v>587</v>
      </c>
      <c r="G243" s="244"/>
      <c r="H243" s="247">
        <v>17.300000000000001</v>
      </c>
      <c r="I243" s="248"/>
      <c r="J243" s="244"/>
      <c r="K243" s="244"/>
      <c r="L243" s="249"/>
      <c r="M243" s="250"/>
      <c r="N243" s="251"/>
      <c r="O243" s="251"/>
      <c r="P243" s="251"/>
      <c r="Q243" s="251"/>
      <c r="R243" s="251"/>
      <c r="S243" s="251"/>
      <c r="T243" s="252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3" t="s">
        <v>163</v>
      </c>
      <c r="AU243" s="253" t="s">
        <v>81</v>
      </c>
      <c r="AV243" s="14" t="s">
        <v>81</v>
      </c>
      <c r="AW243" s="14" t="s">
        <v>33</v>
      </c>
      <c r="AX243" s="14" t="s">
        <v>72</v>
      </c>
      <c r="AY243" s="253" t="s">
        <v>152</v>
      </c>
    </row>
    <row r="244" s="13" customFormat="1">
      <c r="A244" s="13"/>
      <c r="B244" s="232"/>
      <c r="C244" s="233"/>
      <c r="D244" s="234" t="s">
        <v>163</v>
      </c>
      <c r="E244" s="235" t="s">
        <v>19</v>
      </c>
      <c r="F244" s="236" t="s">
        <v>189</v>
      </c>
      <c r="G244" s="233"/>
      <c r="H244" s="235" t="s">
        <v>19</v>
      </c>
      <c r="I244" s="237"/>
      <c r="J244" s="233"/>
      <c r="K244" s="233"/>
      <c r="L244" s="238"/>
      <c r="M244" s="239"/>
      <c r="N244" s="240"/>
      <c r="O244" s="240"/>
      <c r="P244" s="240"/>
      <c r="Q244" s="240"/>
      <c r="R244" s="240"/>
      <c r="S244" s="240"/>
      <c r="T244" s="24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2" t="s">
        <v>163</v>
      </c>
      <c r="AU244" s="242" t="s">
        <v>81</v>
      </c>
      <c r="AV244" s="13" t="s">
        <v>79</v>
      </c>
      <c r="AW244" s="13" t="s">
        <v>33</v>
      </c>
      <c r="AX244" s="13" t="s">
        <v>72</v>
      </c>
      <c r="AY244" s="242" t="s">
        <v>152</v>
      </c>
    </row>
    <row r="245" s="14" customFormat="1">
      <c r="A245" s="14"/>
      <c r="B245" s="243"/>
      <c r="C245" s="244"/>
      <c r="D245" s="234" t="s">
        <v>163</v>
      </c>
      <c r="E245" s="245" t="s">
        <v>19</v>
      </c>
      <c r="F245" s="246" t="s">
        <v>571</v>
      </c>
      <c r="G245" s="244"/>
      <c r="H245" s="247">
        <v>5.2000000000000002</v>
      </c>
      <c r="I245" s="248"/>
      <c r="J245" s="244"/>
      <c r="K245" s="244"/>
      <c r="L245" s="249"/>
      <c r="M245" s="250"/>
      <c r="N245" s="251"/>
      <c r="O245" s="251"/>
      <c r="P245" s="251"/>
      <c r="Q245" s="251"/>
      <c r="R245" s="251"/>
      <c r="S245" s="251"/>
      <c r="T245" s="252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3" t="s">
        <v>163</v>
      </c>
      <c r="AU245" s="253" t="s">
        <v>81</v>
      </c>
      <c r="AV245" s="14" t="s">
        <v>81</v>
      </c>
      <c r="AW245" s="14" t="s">
        <v>33</v>
      </c>
      <c r="AX245" s="14" t="s">
        <v>72</v>
      </c>
      <c r="AY245" s="253" t="s">
        <v>152</v>
      </c>
    </row>
    <row r="246" s="15" customFormat="1">
      <c r="A246" s="15"/>
      <c r="B246" s="254"/>
      <c r="C246" s="255"/>
      <c r="D246" s="234" t="s">
        <v>163</v>
      </c>
      <c r="E246" s="256" t="s">
        <v>19</v>
      </c>
      <c r="F246" s="257" t="s">
        <v>194</v>
      </c>
      <c r="G246" s="255"/>
      <c r="H246" s="258">
        <v>22.5</v>
      </c>
      <c r="I246" s="259"/>
      <c r="J246" s="255"/>
      <c r="K246" s="255"/>
      <c r="L246" s="260"/>
      <c r="M246" s="261"/>
      <c r="N246" s="262"/>
      <c r="O246" s="262"/>
      <c r="P246" s="262"/>
      <c r="Q246" s="262"/>
      <c r="R246" s="262"/>
      <c r="S246" s="262"/>
      <c r="T246" s="263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64" t="s">
        <v>163</v>
      </c>
      <c r="AU246" s="264" t="s">
        <v>81</v>
      </c>
      <c r="AV246" s="15" t="s">
        <v>159</v>
      </c>
      <c r="AW246" s="15" t="s">
        <v>33</v>
      </c>
      <c r="AX246" s="15" t="s">
        <v>79</v>
      </c>
      <c r="AY246" s="264" t="s">
        <v>152</v>
      </c>
    </row>
    <row r="247" s="2" customFormat="1" ht="16.5" customHeight="1">
      <c r="A247" s="40"/>
      <c r="B247" s="41"/>
      <c r="C247" s="214" t="s">
        <v>391</v>
      </c>
      <c r="D247" s="214" t="s">
        <v>154</v>
      </c>
      <c r="E247" s="215" t="s">
        <v>392</v>
      </c>
      <c r="F247" s="216" t="s">
        <v>393</v>
      </c>
      <c r="G247" s="217" t="s">
        <v>179</v>
      </c>
      <c r="H247" s="218">
        <v>20.199999999999999</v>
      </c>
      <c r="I247" s="219"/>
      <c r="J247" s="220">
        <f>ROUND(I247*H247,2)</f>
        <v>0</v>
      </c>
      <c r="K247" s="216" t="s">
        <v>158</v>
      </c>
      <c r="L247" s="46"/>
      <c r="M247" s="221" t="s">
        <v>19</v>
      </c>
      <c r="N247" s="222" t="s">
        <v>43</v>
      </c>
      <c r="O247" s="86"/>
      <c r="P247" s="223">
        <f>O247*H247</f>
        <v>0</v>
      </c>
      <c r="Q247" s="223">
        <v>0</v>
      </c>
      <c r="R247" s="223">
        <f>Q247*H247</f>
        <v>0</v>
      </c>
      <c r="S247" s="223">
        <v>0</v>
      </c>
      <c r="T247" s="224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25" t="s">
        <v>159</v>
      </c>
      <c r="AT247" s="225" t="s">
        <v>154</v>
      </c>
      <c r="AU247" s="225" t="s">
        <v>81</v>
      </c>
      <c r="AY247" s="19" t="s">
        <v>152</v>
      </c>
      <c r="BE247" s="226">
        <f>IF(N247="základní",J247,0)</f>
        <v>0</v>
      </c>
      <c r="BF247" s="226">
        <f>IF(N247="snížená",J247,0)</f>
        <v>0</v>
      </c>
      <c r="BG247" s="226">
        <f>IF(N247="zákl. přenesená",J247,0)</f>
        <v>0</v>
      </c>
      <c r="BH247" s="226">
        <f>IF(N247="sníž. přenesená",J247,0)</f>
        <v>0</v>
      </c>
      <c r="BI247" s="226">
        <f>IF(N247="nulová",J247,0)</f>
        <v>0</v>
      </c>
      <c r="BJ247" s="19" t="s">
        <v>79</v>
      </c>
      <c r="BK247" s="226">
        <f>ROUND(I247*H247,2)</f>
        <v>0</v>
      </c>
      <c r="BL247" s="19" t="s">
        <v>159</v>
      </c>
      <c r="BM247" s="225" t="s">
        <v>616</v>
      </c>
    </row>
    <row r="248" s="2" customFormat="1">
      <c r="A248" s="40"/>
      <c r="B248" s="41"/>
      <c r="C248" s="42"/>
      <c r="D248" s="227" t="s">
        <v>161</v>
      </c>
      <c r="E248" s="42"/>
      <c r="F248" s="228" t="s">
        <v>395</v>
      </c>
      <c r="G248" s="42"/>
      <c r="H248" s="42"/>
      <c r="I248" s="229"/>
      <c r="J248" s="42"/>
      <c r="K248" s="42"/>
      <c r="L248" s="46"/>
      <c r="M248" s="230"/>
      <c r="N248" s="231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161</v>
      </c>
      <c r="AU248" s="19" t="s">
        <v>81</v>
      </c>
    </row>
    <row r="249" s="14" customFormat="1">
      <c r="A249" s="14"/>
      <c r="B249" s="243"/>
      <c r="C249" s="244"/>
      <c r="D249" s="234" t="s">
        <v>163</v>
      </c>
      <c r="E249" s="245" t="s">
        <v>19</v>
      </c>
      <c r="F249" s="246" t="s">
        <v>617</v>
      </c>
      <c r="G249" s="244"/>
      <c r="H249" s="247">
        <v>20.199999999999999</v>
      </c>
      <c r="I249" s="248"/>
      <c r="J249" s="244"/>
      <c r="K249" s="244"/>
      <c r="L249" s="249"/>
      <c r="M249" s="250"/>
      <c r="N249" s="251"/>
      <c r="O249" s="251"/>
      <c r="P249" s="251"/>
      <c r="Q249" s="251"/>
      <c r="R249" s="251"/>
      <c r="S249" s="251"/>
      <c r="T249" s="25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3" t="s">
        <v>163</v>
      </c>
      <c r="AU249" s="253" t="s">
        <v>81</v>
      </c>
      <c r="AV249" s="14" t="s">
        <v>81</v>
      </c>
      <c r="AW249" s="14" t="s">
        <v>33</v>
      </c>
      <c r="AX249" s="14" t="s">
        <v>79</v>
      </c>
      <c r="AY249" s="253" t="s">
        <v>152</v>
      </c>
    </row>
    <row r="250" s="2" customFormat="1" ht="24.15" customHeight="1">
      <c r="A250" s="40"/>
      <c r="B250" s="41"/>
      <c r="C250" s="214" t="s">
        <v>397</v>
      </c>
      <c r="D250" s="214" t="s">
        <v>154</v>
      </c>
      <c r="E250" s="215" t="s">
        <v>398</v>
      </c>
      <c r="F250" s="216" t="s">
        <v>399</v>
      </c>
      <c r="G250" s="217" t="s">
        <v>400</v>
      </c>
      <c r="H250" s="218">
        <v>1</v>
      </c>
      <c r="I250" s="219"/>
      <c r="J250" s="220">
        <f>ROUND(I250*H250,2)</f>
        <v>0</v>
      </c>
      <c r="K250" s="216" t="s">
        <v>19</v>
      </c>
      <c r="L250" s="46"/>
      <c r="M250" s="221" t="s">
        <v>19</v>
      </c>
      <c r="N250" s="222" t="s">
        <v>43</v>
      </c>
      <c r="O250" s="86"/>
      <c r="P250" s="223">
        <f>O250*H250</f>
        <v>0</v>
      </c>
      <c r="Q250" s="223">
        <v>0</v>
      </c>
      <c r="R250" s="223">
        <f>Q250*H250</f>
        <v>0</v>
      </c>
      <c r="S250" s="223">
        <v>0</v>
      </c>
      <c r="T250" s="224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25" t="s">
        <v>159</v>
      </c>
      <c r="AT250" s="225" t="s">
        <v>154</v>
      </c>
      <c r="AU250" s="225" t="s">
        <v>81</v>
      </c>
      <c r="AY250" s="19" t="s">
        <v>152</v>
      </c>
      <c r="BE250" s="226">
        <f>IF(N250="základní",J250,0)</f>
        <v>0</v>
      </c>
      <c r="BF250" s="226">
        <f>IF(N250="snížená",J250,0)</f>
        <v>0</v>
      </c>
      <c r="BG250" s="226">
        <f>IF(N250="zákl. přenesená",J250,0)</f>
        <v>0</v>
      </c>
      <c r="BH250" s="226">
        <f>IF(N250="sníž. přenesená",J250,0)</f>
        <v>0</v>
      </c>
      <c r="BI250" s="226">
        <f>IF(N250="nulová",J250,0)</f>
        <v>0</v>
      </c>
      <c r="BJ250" s="19" t="s">
        <v>79</v>
      </c>
      <c r="BK250" s="226">
        <f>ROUND(I250*H250,2)</f>
        <v>0</v>
      </c>
      <c r="BL250" s="19" t="s">
        <v>159</v>
      </c>
      <c r="BM250" s="225" t="s">
        <v>618</v>
      </c>
    </row>
    <row r="251" s="13" customFormat="1">
      <c r="A251" s="13"/>
      <c r="B251" s="232"/>
      <c r="C251" s="233"/>
      <c r="D251" s="234" t="s">
        <v>163</v>
      </c>
      <c r="E251" s="235" t="s">
        <v>19</v>
      </c>
      <c r="F251" s="236" t="s">
        <v>402</v>
      </c>
      <c r="G251" s="233"/>
      <c r="H251" s="235" t="s">
        <v>19</v>
      </c>
      <c r="I251" s="237"/>
      <c r="J251" s="233"/>
      <c r="K251" s="233"/>
      <c r="L251" s="238"/>
      <c r="M251" s="239"/>
      <c r="N251" s="240"/>
      <c r="O251" s="240"/>
      <c r="P251" s="240"/>
      <c r="Q251" s="240"/>
      <c r="R251" s="240"/>
      <c r="S251" s="240"/>
      <c r="T251" s="24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2" t="s">
        <v>163</v>
      </c>
      <c r="AU251" s="242" t="s">
        <v>81</v>
      </c>
      <c r="AV251" s="13" t="s">
        <v>79</v>
      </c>
      <c r="AW251" s="13" t="s">
        <v>33</v>
      </c>
      <c r="AX251" s="13" t="s">
        <v>72</v>
      </c>
      <c r="AY251" s="242" t="s">
        <v>152</v>
      </c>
    </row>
    <row r="252" s="13" customFormat="1">
      <c r="A252" s="13"/>
      <c r="B252" s="232"/>
      <c r="C252" s="233"/>
      <c r="D252" s="234" t="s">
        <v>163</v>
      </c>
      <c r="E252" s="235" t="s">
        <v>19</v>
      </c>
      <c r="F252" s="236" t="s">
        <v>403</v>
      </c>
      <c r="G252" s="233"/>
      <c r="H252" s="235" t="s">
        <v>19</v>
      </c>
      <c r="I252" s="237"/>
      <c r="J252" s="233"/>
      <c r="K252" s="233"/>
      <c r="L252" s="238"/>
      <c r="M252" s="239"/>
      <c r="N252" s="240"/>
      <c r="O252" s="240"/>
      <c r="P252" s="240"/>
      <c r="Q252" s="240"/>
      <c r="R252" s="240"/>
      <c r="S252" s="240"/>
      <c r="T252" s="24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2" t="s">
        <v>163</v>
      </c>
      <c r="AU252" s="242" t="s">
        <v>81</v>
      </c>
      <c r="AV252" s="13" t="s">
        <v>79</v>
      </c>
      <c r="AW252" s="13" t="s">
        <v>33</v>
      </c>
      <c r="AX252" s="13" t="s">
        <v>72</v>
      </c>
      <c r="AY252" s="242" t="s">
        <v>152</v>
      </c>
    </row>
    <row r="253" s="14" customFormat="1">
      <c r="A253" s="14"/>
      <c r="B253" s="243"/>
      <c r="C253" s="244"/>
      <c r="D253" s="234" t="s">
        <v>163</v>
      </c>
      <c r="E253" s="245" t="s">
        <v>19</v>
      </c>
      <c r="F253" s="246" t="s">
        <v>79</v>
      </c>
      <c r="G253" s="244"/>
      <c r="H253" s="247">
        <v>1</v>
      </c>
      <c r="I253" s="248"/>
      <c r="J253" s="244"/>
      <c r="K253" s="244"/>
      <c r="L253" s="249"/>
      <c r="M253" s="250"/>
      <c r="N253" s="251"/>
      <c r="O253" s="251"/>
      <c r="P253" s="251"/>
      <c r="Q253" s="251"/>
      <c r="R253" s="251"/>
      <c r="S253" s="251"/>
      <c r="T253" s="252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3" t="s">
        <v>163</v>
      </c>
      <c r="AU253" s="253" t="s">
        <v>81</v>
      </c>
      <c r="AV253" s="14" t="s">
        <v>81</v>
      </c>
      <c r="AW253" s="14" t="s">
        <v>33</v>
      </c>
      <c r="AX253" s="14" t="s">
        <v>79</v>
      </c>
      <c r="AY253" s="253" t="s">
        <v>152</v>
      </c>
    </row>
    <row r="254" s="2" customFormat="1" ht="16.5" customHeight="1">
      <c r="A254" s="40"/>
      <c r="B254" s="41"/>
      <c r="C254" s="265" t="s">
        <v>404</v>
      </c>
      <c r="D254" s="265" t="s">
        <v>228</v>
      </c>
      <c r="E254" s="266" t="s">
        <v>405</v>
      </c>
      <c r="F254" s="267" t="s">
        <v>406</v>
      </c>
      <c r="G254" s="268" t="s">
        <v>407</v>
      </c>
      <c r="H254" s="269">
        <v>3</v>
      </c>
      <c r="I254" s="270"/>
      <c r="J254" s="271">
        <f>ROUND(I254*H254,2)</f>
        <v>0</v>
      </c>
      <c r="K254" s="267" t="s">
        <v>19</v>
      </c>
      <c r="L254" s="272"/>
      <c r="M254" s="273" t="s">
        <v>19</v>
      </c>
      <c r="N254" s="274" t="s">
        <v>43</v>
      </c>
      <c r="O254" s="86"/>
      <c r="P254" s="223">
        <f>O254*H254</f>
        <v>0</v>
      </c>
      <c r="Q254" s="223">
        <v>0</v>
      </c>
      <c r="R254" s="223">
        <f>Q254*H254</f>
        <v>0</v>
      </c>
      <c r="S254" s="223">
        <v>0</v>
      </c>
      <c r="T254" s="224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25" t="s">
        <v>208</v>
      </c>
      <c r="AT254" s="225" t="s">
        <v>228</v>
      </c>
      <c r="AU254" s="225" t="s">
        <v>81</v>
      </c>
      <c r="AY254" s="19" t="s">
        <v>152</v>
      </c>
      <c r="BE254" s="226">
        <f>IF(N254="základní",J254,0)</f>
        <v>0</v>
      </c>
      <c r="BF254" s="226">
        <f>IF(N254="snížená",J254,0)</f>
        <v>0</v>
      </c>
      <c r="BG254" s="226">
        <f>IF(N254="zákl. přenesená",J254,0)</f>
        <v>0</v>
      </c>
      <c r="BH254" s="226">
        <f>IF(N254="sníž. přenesená",J254,0)</f>
        <v>0</v>
      </c>
      <c r="BI254" s="226">
        <f>IF(N254="nulová",J254,0)</f>
        <v>0</v>
      </c>
      <c r="BJ254" s="19" t="s">
        <v>79</v>
      </c>
      <c r="BK254" s="226">
        <f>ROUND(I254*H254,2)</f>
        <v>0</v>
      </c>
      <c r="BL254" s="19" t="s">
        <v>159</v>
      </c>
      <c r="BM254" s="225" t="s">
        <v>619</v>
      </c>
    </row>
    <row r="255" s="2" customFormat="1">
      <c r="A255" s="40"/>
      <c r="B255" s="41"/>
      <c r="C255" s="42"/>
      <c r="D255" s="234" t="s">
        <v>409</v>
      </c>
      <c r="E255" s="42"/>
      <c r="F255" s="275" t="s">
        <v>410</v>
      </c>
      <c r="G255" s="42"/>
      <c r="H255" s="42"/>
      <c r="I255" s="229"/>
      <c r="J255" s="42"/>
      <c r="K255" s="42"/>
      <c r="L255" s="46"/>
      <c r="M255" s="230"/>
      <c r="N255" s="231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409</v>
      </c>
      <c r="AU255" s="19" t="s">
        <v>81</v>
      </c>
    </row>
    <row r="256" s="2" customFormat="1" ht="16.5" customHeight="1">
      <c r="A256" s="40"/>
      <c r="B256" s="41"/>
      <c r="C256" s="265" t="s">
        <v>411</v>
      </c>
      <c r="D256" s="265" t="s">
        <v>228</v>
      </c>
      <c r="E256" s="266" t="s">
        <v>412</v>
      </c>
      <c r="F256" s="267" t="s">
        <v>413</v>
      </c>
      <c r="G256" s="268" t="s">
        <v>407</v>
      </c>
      <c r="H256" s="269">
        <v>1</v>
      </c>
      <c r="I256" s="270"/>
      <c r="J256" s="271">
        <f>ROUND(I256*H256,2)</f>
        <v>0</v>
      </c>
      <c r="K256" s="267" t="s">
        <v>19</v>
      </c>
      <c r="L256" s="272"/>
      <c r="M256" s="273" t="s">
        <v>19</v>
      </c>
      <c r="N256" s="274" t="s">
        <v>43</v>
      </c>
      <c r="O256" s="86"/>
      <c r="P256" s="223">
        <f>O256*H256</f>
        <v>0</v>
      </c>
      <c r="Q256" s="223">
        <v>0</v>
      </c>
      <c r="R256" s="223">
        <f>Q256*H256</f>
        <v>0</v>
      </c>
      <c r="S256" s="223">
        <v>0</v>
      </c>
      <c r="T256" s="224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25" t="s">
        <v>208</v>
      </c>
      <c r="AT256" s="225" t="s">
        <v>228</v>
      </c>
      <c r="AU256" s="225" t="s">
        <v>81</v>
      </c>
      <c r="AY256" s="19" t="s">
        <v>152</v>
      </c>
      <c r="BE256" s="226">
        <f>IF(N256="základní",J256,0)</f>
        <v>0</v>
      </c>
      <c r="BF256" s="226">
        <f>IF(N256="snížená",J256,0)</f>
        <v>0</v>
      </c>
      <c r="BG256" s="226">
        <f>IF(N256="zákl. přenesená",J256,0)</f>
        <v>0</v>
      </c>
      <c r="BH256" s="226">
        <f>IF(N256="sníž. přenesená",J256,0)</f>
        <v>0</v>
      </c>
      <c r="BI256" s="226">
        <f>IF(N256="nulová",J256,0)</f>
        <v>0</v>
      </c>
      <c r="BJ256" s="19" t="s">
        <v>79</v>
      </c>
      <c r="BK256" s="226">
        <f>ROUND(I256*H256,2)</f>
        <v>0</v>
      </c>
      <c r="BL256" s="19" t="s">
        <v>159</v>
      </c>
      <c r="BM256" s="225" t="s">
        <v>620</v>
      </c>
    </row>
    <row r="257" s="2" customFormat="1">
      <c r="A257" s="40"/>
      <c r="B257" s="41"/>
      <c r="C257" s="42"/>
      <c r="D257" s="234" t="s">
        <v>409</v>
      </c>
      <c r="E257" s="42"/>
      <c r="F257" s="275" t="s">
        <v>410</v>
      </c>
      <c r="G257" s="42"/>
      <c r="H257" s="42"/>
      <c r="I257" s="229"/>
      <c r="J257" s="42"/>
      <c r="K257" s="42"/>
      <c r="L257" s="46"/>
      <c r="M257" s="230"/>
      <c r="N257" s="231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409</v>
      </c>
      <c r="AU257" s="19" t="s">
        <v>81</v>
      </c>
    </row>
    <row r="258" s="2" customFormat="1" ht="16.5" customHeight="1">
      <c r="A258" s="40"/>
      <c r="B258" s="41"/>
      <c r="C258" s="265" t="s">
        <v>415</v>
      </c>
      <c r="D258" s="265" t="s">
        <v>228</v>
      </c>
      <c r="E258" s="266" t="s">
        <v>416</v>
      </c>
      <c r="F258" s="267" t="s">
        <v>417</v>
      </c>
      <c r="G258" s="268" t="s">
        <v>407</v>
      </c>
      <c r="H258" s="269">
        <v>1</v>
      </c>
      <c r="I258" s="270"/>
      <c r="J258" s="271">
        <f>ROUND(I258*H258,2)</f>
        <v>0</v>
      </c>
      <c r="K258" s="267" t="s">
        <v>19</v>
      </c>
      <c r="L258" s="272"/>
      <c r="M258" s="273" t="s">
        <v>19</v>
      </c>
      <c r="N258" s="274" t="s">
        <v>43</v>
      </c>
      <c r="O258" s="86"/>
      <c r="P258" s="223">
        <f>O258*H258</f>
        <v>0</v>
      </c>
      <c r="Q258" s="223">
        <v>0</v>
      </c>
      <c r="R258" s="223">
        <f>Q258*H258</f>
        <v>0</v>
      </c>
      <c r="S258" s="223">
        <v>0</v>
      </c>
      <c r="T258" s="224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25" t="s">
        <v>208</v>
      </c>
      <c r="AT258" s="225" t="s">
        <v>228</v>
      </c>
      <c r="AU258" s="225" t="s">
        <v>81</v>
      </c>
      <c r="AY258" s="19" t="s">
        <v>152</v>
      </c>
      <c r="BE258" s="226">
        <f>IF(N258="základní",J258,0)</f>
        <v>0</v>
      </c>
      <c r="BF258" s="226">
        <f>IF(N258="snížená",J258,0)</f>
        <v>0</v>
      </c>
      <c r="BG258" s="226">
        <f>IF(N258="zákl. přenesená",J258,0)</f>
        <v>0</v>
      </c>
      <c r="BH258" s="226">
        <f>IF(N258="sníž. přenesená",J258,0)</f>
        <v>0</v>
      </c>
      <c r="BI258" s="226">
        <f>IF(N258="nulová",J258,0)</f>
        <v>0</v>
      </c>
      <c r="BJ258" s="19" t="s">
        <v>79</v>
      </c>
      <c r="BK258" s="226">
        <f>ROUND(I258*H258,2)</f>
        <v>0</v>
      </c>
      <c r="BL258" s="19" t="s">
        <v>159</v>
      </c>
      <c r="BM258" s="225" t="s">
        <v>621</v>
      </c>
    </row>
    <row r="259" s="2" customFormat="1">
      <c r="A259" s="40"/>
      <c r="B259" s="41"/>
      <c r="C259" s="42"/>
      <c r="D259" s="234" t="s">
        <v>409</v>
      </c>
      <c r="E259" s="42"/>
      <c r="F259" s="275" t="s">
        <v>410</v>
      </c>
      <c r="G259" s="42"/>
      <c r="H259" s="42"/>
      <c r="I259" s="229"/>
      <c r="J259" s="42"/>
      <c r="K259" s="42"/>
      <c r="L259" s="46"/>
      <c r="M259" s="230"/>
      <c r="N259" s="231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409</v>
      </c>
      <c r="AU259" s="19" t="s">
        <v>81</v>
      </c>
    </row>
    <row r="260" s="2" customFormat="1" ht="24.15" customHeight="1">
      <c r="A260" s="40"/>
      <c r="B260" s="41"/>
      <c r="C260" s="265" t="s">
        <v>419</v>
      </c>
      <c r="D260" s="265" t="s">
        <v>228</v>
      </c>
      <c r="E260" s="266" t="s">
        <v>420</v>
      </c>
      <c r="F260" s="267" t="s">
        <v>421</v>
      </c>
      <c r="G260" s="268" t="s">
        <v>407</v>
      </c>
      <c r="H260" s="269">
        <v>1</v>
      </c>
      <c r="I260" s="270"/>
      <c r="J260" s="271">
        <f>ROUND(I260*H260,2)</f>
        <v>0</v>
      </c>
      <c r="K260" s="267" t="s">
        <v>19</v>
      </c>
      <c r="L260" s="272"/>
      <c r="M260" s="273" t="s">
        <v>19</v>
      </c>
      <c r="N260" s="274" t="s">
        <v>43</v>
      </c>
      <c r="O260" s="86"/>
      <c r="P260" s="223">
        <f>O260*H260</f>
        <v>0</v>
      </c>
      <c r="Q260" s="223">
        <v>0</v>
      </c>
      <c r="R260" s="223">
        <f>Q260*H260</f>
        <v>0</v>
      </c>
      <c r="S260" s="223">
        <v>0</v>
      </c>
      <c r="T260" s="224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25" t="s">
        <v>208</v>
      </c>
      <c r="AT260" s="225" t="s">
        <v>228</v>
      </c>
      <c r="AU260" s="225" t="s">
        <v>81</v>
      </c>
      <c r="AY260" s="19" t="s">
        <v>152</v>
      </c>
      <c r="BE260" s="226">
        <f>IF(N260="základní",J260,0)</f>
        <v>0</v>
      </c>
      <c r="BF260" s="226">
        <f>IF(N260="snížená",J260,0)</f>
        <v>0</v>
      </c>
      <c r="BG260" s="226">
        <f>IF(N260="zákl. přenesená",J260,0)</f>
        <v>0</v>
      </c>
      <c r="BH260" s="226">
        <f>IF(N260="sníž. přenesená",J260,0)</f>
        <v>0</v>
      </c>
      <c r="BI260" s="226">
        <f>IF(N260="nulová",J260,0)</f>
        <v>0</v>
      </c>
      <c r="BJ260" s="19" t="s">
        <v>79</v>
      </c>
      <c r="BK260" s="226">
        <f>ROUND(I260*H260,2)</f>
        <v>0</v>
      </c>
      <c r="BL260" s="19" t="s">
        <v>159</v>
      </c>
      <c r="BM260" s="225" t="s">
        <v>622</v>
      </c>
    </row>
    <row r="261" s="2" customFormat="1">
      <c r="A261" s="40"/>
      <c r="B261" s="41"/>
      <c r="C261" s="42"/>
      <c r="D261" s="234" t="s">
        <v>409</v>
      </c>
      <c r="E261" s="42"/>
      <c r="F261" s="275" t="s">
        <v>410</v>
      </c>
      <c r="G261" s="42"/>
      <c r="H261" s="42"/>
      <c r="I261" s="229"/>
      <c r="J261" s="42"/>
      <c r="K261" s="42"/>
      <c r="L261" s="46"/>
      <c r="M261" s="230"/>
      <c r="N261" s="231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409</v>
      </c>
      <c r="AU261" s="19" t="s">
        <v>81</v>
      </c>
    </row>
    <row r="262" s="2" customFormat="1" ht="16.5" customHeight="1">
      <c r="A262" s="40"/>
      <c r="B262" s="41"/>
      <c r="C262" s="214" t="s">
        <v>423</v>
      </c>
      <c r="D262" s="214" t="s">
        <v>154</v>
      </c>
      <c r="E262" s="215" t="s">
        <v>424</v>
      </c>
      <c r="F262" s="216" t="s">
        <v>425</v>
      </c>
      <c r="G262" s="217" t="s">
        <v>400</v>
      </c>
      <c r="H262" s="218">
        <v>1</v>
      </c>
      <c r="I262" s="219"/>
      <c r="J262" s="220">
        <f>ROUND(I262*H262,2)</f>
        <v>0</v>
      </c>
      <c r="K262" s="216" t="s">
        <v>19</v>
      </c>
      <c r="L262" s="46"/>
      <c r="M262" s="221" t="s">
        <v>19</v>
      </c>
      <c r="N262" s="222" t="s">
        <v>43</v>
      </c>
      <c r="O262" s="86"/>
      <c r="P262" s="223">
        <f>O262*H262</f>
        <v>0</v>
      </c>
      <c r="Q262" s="223">
        <v>0</v>
      </c>
      <c r="R262" s="223">
        <f>Q262*H262</f>
        <v>0</v>
      </c>
      <c r="S262" s="223">
        <v>0</v>
      </c>
      <c r="T262" s="224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25" t="s">
        <v>159</v>
      </c>
      <c r="AT262" s="225" t="s">
        <v>154</v>
      </c>
      <c r="AU262" s="225" t="s">
        <v>81</v>
      </c>
      <c r="AY262" s="19" t="s">
        <v>152</v>
      </c>
      <c r="BE262" s="226">
        <f>IF(N262="základní",J262,0)</f>
        <v>0</v>
      </c>
      <c r="BF262" s="226">
        <f>IF(N262="snížená",J262,0)</f>
        <v>0</v>
      </c>
      <c r="BG262" s="226">
        <f>IF(N262="zákl. přenesená",J262,0)</f>
        <v>0</v>
      </c>
      <c r="BH262" s="226">
        <f>IF(N262="sníž. přenesená",J262,0)</f>
        <v>0</v>
      </c>
      <c r="BI262" s="226">
        <f>IF(N262="nulová",J262,0)</f>
        <v>0</v>
      </c>
      <c r="BJ262" s="19" t="s">
        <v>79</v>
      </c>
      <c r="BK262" s="226">
        <f>ROUND(I262*H262,2)</f>
        <v>0</v>
      </c>
      <c r="BL262" s="19" t="s">
        <v>159</v>
      </c>
      <c r="BM262" s="225" t="s">
        <v>623</v>
      </c>
    </row>
    <row r="263" s="13" customFormat="1">
      <c r="A263" s="13"/>
      <c r="B263" s="232"/>
      <c r="C263" s="233"/>
      <c r="D263" s="234" t="s">
        <v>163</v>
      </c>
      <c r="E263" s="235" t="s">
        <v>19</v>
      </c>
      <c r="F263" s="236" t="s">
        <v>403</v>
      </c>
      <c r="G263" s="233"/>
      <c r="H263" s="235" t="s">
        <v>19</v>
      </c>
      <c r="I263" s="237"/>
      <c r="J263" s="233"/>
      <c r="K263" s="233"/>
      <c r="L263" s="238"/>
      <c r="M263" s="239"/>
      <c r="N263" s="240"/>
      <c r="O263" s="240"/>
      <c r="P263" s="240"/>
      <c r="Q263" s="240"/>
      <c r="R263" s="240"/>
      <c r="S263" s="240"/>
      <c r="T263" s="24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2" t="s">
        <v>163</v>
      </c>
      <c r="AU263" s="242" t="s">
        <v>81</v>
      </c>
      <c r="AV263" s="13" t="s">
        <v>79</v>
      </c>
      <c r="AW263" s="13" t="s">
        <v>33</v>
      </c>
      <c r="AX263" s="13" t="s">
        <v>72</v>
      </c>
      <c r="AY263" s="242" t="s">
        <v>152</v>
      </c>
    </row>
    <row r="264" s="14" customFormat="1">
      <c r="A264" s="14"/>
      <c r="B264" s="243"/>
      <c r="C264" s="244"/>
      <c r="D264" s="234" t="s">
        <v>163</v>
      </c>
      <c r="E264" s="245" t="s">
        <v>19</v>
      </c>
      <c r="F264" s="246" t="s">
        <v>79</v>
      </c>
      <c r="G264" s="244"/>
      <c r="H264" s="247">
        <v>1</v>
      </c>
      <c r="I264" s="248"/>
      <c r="J264" s="244"/>
      <c r="K264" s="244"/>
      <c r="L264" s="249"/>
      <c r="M264" s="250"/>
      <c r="N264" s="251"/>
      <c r="O264" s="251"/>
      <c r="P264" s="251"/>
      <c r="Q264" s="251"/>
      <c r="R264" s="251"/>
      <c r="S264" s="251"/>
      <c r="T264" s="252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3" t="s">
        <v>163</v>
      </c>
      <c r="AU264" s="253" t="s">
        <v>81</v>
      </c>
      <c r="AV264" s="14" t="s">
        <v>81</v>
      </c>
      <c r="AW264" s="14" t="s">
        <v>33</v>
      </c>
      <c r="AX264" s="14" t="s">
        <v>79</v>
      </c>
      <c r="AY264" s="253" t="s">
        <v>152</v>
      </c>
    </row>
    <row r="265" s="12" customFormat="1" ht="22.8" customHeight="1">
      <c r="A265" s="12"/>
      <c r="B265" s="198"/>
      <c r="C265" s="199"/>
      <c r="D265" s="200" t="s">
        <v>71</v>
      </c>
      <c r="E265" s="212" t="s">
        <v>427</v>
      </c>
      <c r="F265" s="212" t="s">
        <v>428</v>
      </c>
      <c r="G265" s="199"/>
      <c r="H265" s="199"/>
      <c r="I265" s="202"/>
      <c r="J265" s="213">
        <f>BK265</f>
        <v>0</v>
      </c>
      <c r="K265" s="199"/>
      <c r="L265" s="204"/>
      <c r="M265" s="205"/>
      <c r="N265" s="206"/>
      <c r="O265" s="206"/>
      <c r="P265" s="207">
        <f>SUM(P266:P277)</f>
        <v>0</v>
      </c>
      <c r="Q265" s="206"/>
      <c r="R265" s="207">
        <f>SUM(R266:R277)</f>
        <v>0</v>
      </c>
      <c r="S265" s="206"/>
      <c r="T265" s="208">
        <f>SUM(T266:T277)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09" t="s">
        <v>79</v>
      </c>
      <c r="AT265" s="210" t="s">
        <v>71</v>
      </c>
      <c r="AU265" s="210" t="s">
        <v>79</v>
      </c>
      <c r="AY265" s="209" t="s">
        <v>152</v>
      </c>
      <c r="BK265" s="211">
        <f>SUM(BK266:BK277)</f>
        <v>0</v>
      </c>
    </row>
    <row r="266" s="2" customFormat="1" ht="24.15" customHeight="1">
      <c r="A266" s="40"/>
      <c r="B266" s="41"/>
      <c r="C266" s="214" t="s">
        <v>429</v>
      </c>
      <c r="D266" s="214" t="s">
        <v>154</v>
      </c>
      <c r="E266" s="215" t="s">
        <v>430</v>
      </c>
      <c r="F266" s="216" t="s">
        <v>431</v>
      </c>
      <c r="G266" s="217" t="s">
        <v>231</v>
      </c>
      <c r="H266" s="218">
        <v>6.3630000000000004</v>
      </c>
      <c r="I266" s="219"/>
      <c r="J266" s="220">
        <f>ROUND(I266*H266,2)</f>
        <v>0</v>
      </c>
      <c r="K266" s="216" t="s">
        <v>158</v>
      </c>
      <c r="L266" s="46"/>
      <c r="M266" s="221" t="s">
        <v>19</v>
      </c>
      <c r="N266" s="222" t="s">
        <v>43</v>
      </c>
      <c r="O266" s="86"/>
      <c r="P266" s="223">
        <f>O266*H266</f>
        <v>0</v>
      </c>
      <c r="Q266" s="223">
        <v>0</v>
      </c>
      <c r="R266" s="223">
        <f>Q266*H266</f>
        <v>0</v>
      </c>
      <c r="S266" s="223">
        <v>0</v>
      </c>
      <c r="T266" s="224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25" t="s">
        <v>159</v>
      </c>
      <c r="AT266" s="225" t="s">
        <v>154</v>
      </c>
      <c r="AU266" s="225" t="s">
        <v>81</v>
      </c>
      <c r="AY266" s="19" t="s">
        <v>152</v>
      </c>
      <c r="BE266" s="226">
        <f>IF(N266="základní",J266,0)</f>
        <v>0</v>
      </c>
      <c r="BF266" s="226">
        <f>IF(N266="snížená",J266,0)</f>
        <v>0</v>
      </c>
      <c r="BG266" s="226">
        <f>IF(N266="zákl. přenesená",J266,0)</f>
        <v>0</v>
      </c>
      <c r="BH266" s="226">
        <f>IF(N266="sníž. přenesená",J266,0)</f>
        <v>0</v>
      </c>
      <c r="BI266" s="226">
        <f>IF(N266="nulová",J266,0)</f>
        <v>0</v>
      </c>
      <c r="BJ266" s="19" t="s">
        <v>79</v>
      </c>
      <c r="BK266" s="226">
        <f>ROUND(I266*H266,2)</f>
        <v>0</v>
      </c>
      <c r="BL266" s="19" t="s">
        <v>159</v>
      </c>
      <c r="BM266" s="225" t="s">
        <v>624</v>
      </c>
    </row>
    <row r="267" s="2" customFormat="1">
      <c r="A267" s="40"/>
      <c r="B267" s="41"/>
      <c r="C267" s="42"/>
      <c r="D267" s="227" t="s">
        <v>161</v>
      </c>
      <c r="E267" s="42"/>
      <c r="F267" s="228" t="s">
        <v>433</v>
      </c>
      <c r="G267" s="42"/>
      <c r="H267" s="42"/>
      <c r="I267" s="229"/>
      <c r="J267" s="42"/>
      <c r="K267" s="42"/>
      <c r="L267" s="46"/>
      <c r="M267" s="230"/>
      <c r="N267" s="231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161</v>
      </c>
      <c r="AU267" s="19" t="s">
        <v>81</v>
      </c>
    </row>
    <row r="268" s="2" customFormat="1" ht="24.15" customHeight="1">
      <c r="A268" s="40"/>
      <c r="B268" s="41"/>
      <c r="C268" s="214" t="s">
        <v>434</v>
      </c>
      <c r="D268" s="214" t="s">
        <v>154</v>
      </c>
      <c r="E268" s="215" t="s">
        <v>435</v>
      </c>
      <c r="F268" s="216" t="s">
        <v>436</v>
      </c>
      <c r="G268" s="217" t="s">
        <v>231</v>
      </c>
      <c r="H268" s="218">
        <v>89.081999999999994</v>
      </c>
      <c r="I268" s="219"/>
      <c r="J268" s="220">
        <f>ROUND(I268*H268,2)</f>
        <v>0</v>
      </c>
      <c r="K268" s="216" t="s">
        <v>158</v>
      </c>
      <c r="L268" s="46"/>
      <c r="M268" s="221" t="s">
        <v>19</v>
      </c>
      <c r="N268" s="222" t="s">
        <v>43</v>
      </c>
      <c r="O268" s="86"/>
      <c r="P268" s="223">
        <f>O268*H268</f>
        <v>0</v>
      </c>
      <c r="Q268" s="223">
        <v>0</v>
      </c>
      <c r="R268" s="223">
        <f>Q268*H268</f>
        <v>0</v>
      </c>
      <c r="S268" s="223">
        <v>0</v>
      </c>
      <c r="T268" s="224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25" t="s">
        <v>159</v>
      </c>
      <c r="AT268" s="225" t="s">
        <v>154</v>
      </c>
      <c r="AU268" s="225" t="s">
        <v>81</v>
      </c>
      <c r="AY268" s="19" t="s">
        <v>152</v>
      </c>
      <c r="BE268" s="226">
        <f>IF(N268="základní",J268,0)</f>
        <v>0</v>
      </c>
      <c r="BF268" s="226">
        <f>IF(N268="snížená",J268,0)</f>
        <v>0</v>
      </c>
      <c r="BG268" s="226">
        <f>IF(N268="zákl. přenesená",J268,0)</f>
        <v>0</v>
      </c>
      <c r="BH268" s="226">
        <f>IF(N268="sníž. přenesená",J268,0)</f>
        <v>0</v>
      </c>
      <c r="BI268" s="226">
        <f>IF(N268="nulová",J268,0)</f>
        <v>0</v>
      </c>
      <c r="BJ268" s="19" t="s">
        <v>79</v>
      </c>
      <c r="BK268" s="226">
        <f>ROUND(I268*H268,2)</f>
        <v>0</v>
      </c>
      <c r="BL268" s="19" t="s">
        <v>159</v>
      </c>
      <c r="BM268" s="225" t="s">
        <v>625</v>
      </c>
    </row>
    <row r="269" s="2" customFormat="1">
      <c r="A269" s="40"/>
      <c r="B269" s="41"/>
      <c r="C269" s="42"/>
      <c r="D269" s="227" t="s">
        <v>161</v>
      </c>
      <c r="E269" s="42"/>
      <c r="F269" s="228" t="s">
        <v>438</v>
      </c>
      <c r="G269" s="42"/>
      <c r="H269" s="42"/>
      <c r="I269" s="229"/>
      <c r="J269" s="42"/>
      <c r="K269" s="42"/>
      <c r="L269" s="46"/>
      <c r="M269" s="230"/>
      <c r="N269" s="231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161</v>
      </c>
      <c r="AU269" s="19" t="s">
        <v>81</v>
      </c>
    </row>
    <row r="270" s="14" customFormat="1">
      <c r="A270" s="14"/>
      <c r="B270" s="243"/>
      <c r="C270" s="244"/>
      <c r="D270" s="234" t="s">
        <v>163</v>
      </c>
      <c r="E270" s="245" t="s">
        <v>19</v>
      </c>
      <c r="F270" s="246" t="s">
        <v>626</v>
      </c>
      <c r="G270" s="244"/>
      <c r="H270" s="247">
        <v>89.081999999999994</v>
      </c>
      <c r="I270" s="248"/>
      <c r="J270" s="244"/>
      <c r="K270" s="244"/>
      <c r="L270" s="249"/>
      <c r="M270" s="250"/>
      <c r="N270" s="251"/>
      <c r="O270" s="251"/>
      <c r="P270" s="251"/>
      <c r="Q270" s="251"/>
      <c r="R270" s="251"/>
      <c r="S270" s="251"/>
      <c r="T270" s="252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3" t="s">
        <v>163</v>
      </c>
      <c r="AU270" s="253" t="s">
        <v>81</v>
      </c>
      <c r="AV270" s="14" t="s">
        <v>81</v>
      </c>
      <c r="AW270" s="14" t="s">
        <v>33</v>
      </c>
      <c r="AX270" s="14" t="s">
        <v>79</v>
      </c>
      <c r="AY270" s="253" t="s">
        <v>152</v>
      </c>
    </row>
    <row r="271" s="2" customFormat="1" ht="16.5" customHeight="1">
      <c r="A271" s="40"/>
      <c r="B271" s="41"/>
      <c r="C271" s="214" t="s">
        <v>440</v>
      </c>
      <c r="D271" s="214" t="s">
        <v>154</v>
      </c>
      <c r="E271" s="215" t="s">
        <v>441</v>
      </c>
      <c r="F271" s="216" t="s">
        <v>442</v>
      </c>
      <c r="G271" s="217" t="s">
        <v>231</v>
      </c>
      <c r="H271" s="218">
        <v>6.3630000000000004</v>
      </c>
      <c r="I271" s="219"/>
      <c r="J271" s="220">
        <f>ROUND(I271*H271,2)</f>
        <v>0</v>
      </c>
      <c r="K271" s="216" t="s">
        <v>158</v>
      </c>
      <c r="L271" s="46"/>
      <c r="M271" s="221" t="s">
        <v>19</v>
      </c>
      <c r="N271" s="222" t="s">
        <v>43</v>
      </c>
      <c r="O271" s="86"/>
      <c r="P271" s="223">
        <f>O271*H271</f>
        <v>0</v>
      </c>
      <c r="Q271" s="223">
        <v>0</v>
      </c>
      <c r="R271" s="223">
        <f>Q271*H271</f>
        <v>0</v>
      </c>
      <c r="S271" s="223">
        <v>0</v>
      </c>
      <c r="T271" s="224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25" t="s">
        <v>159</v>
      </c>
      <c r="AT271" s="225" t="s">
        <v>154</v>
      </c>
      <c r="AU271" s="225" t="s">
        <v>81</v>
      </c>
      <c r="AY271" s="19" t="s">
        <v>152</v>
      </c>
      <c r="BE271" s="226">
        <f>IF(N271="základní",J271,0)</f>
        <v>0</v>
      </c>
      <c r="BF271" s="226">
        <f>IF(N271="snížená",J271,0)</f>
        <v>0</v>
      </c>
      <c r="BG271" s="226">
        <f>IF(N271="zákl. přenesená",J271,0)</f>
        <v>0</v>
      </c>
      <c r="BH271" s="226">
        <f>IF(N271="sníž. přenesená",J271,0)</f>
        <v>0</v>
      </c>
      <c r="BI271" s="226">
        <f>IF(N271="nulová",J271,0)</f>
        <v>0</v>
      </c>
      <c r="BJ271" s="19" t="s">
        <v>79</v>
      </c>
      <c r="BK271" s="226">
        <f>ROUND(I271*H271,2)</f>
        <v>0</v>
      </c>
      <c r="BL271" s="19" t="s">
        <v>159</v>
      </c>
      <c r="BM271" s="225" t="s">
        <v>627</v>
      </c>
    </row>
    <row r="272" s="2" customFormat="1">
      <c r="A272" s="40"/>
      <c r="B272" s="41"/>
      <c r="C272" s="42"/>
      <c r="D272" s="227" t="s">
        <v>161</v>
      </c>
      <c r="E272" s="42"/>
      <c r="F272" s="228" t="s">
        <v>444</v>
      </c>
      <c r="G272" s="42"/>
      <c r="H272" s="42"/>
      <c r="I272" s="229"/>
      <c r="J272" s="42"/>
      <c r="K272" s="42"/>
      <c r="L272" s="46"/>
      <c r="M272" s="230"/>
      <c r="N272" s="231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161</v>
      </c>
      <c r="AU272" s="19" t="s">
        <v>81</v>
      </c>
    </row>
    <row r="273" s="2" customFormat="1" ht="24.15" customHeight="1">
      <c r="A273" s="40"/>
      <c r="B273" s="41"/>
      <c r="C273" s="214" t="s">
        <v>445</v>
      </c>
      <c r="D273" s="214" t="s">
        <v>154</v>
      </c>
      <c r="E273" s="215" t="s">
        <v>446</v>
      </c>
      <c r="F273" s="216" t="s">
        <v>447</v>
      </c>
      <c r="G273" s="217" t="s">
        <v>231</v>
      </c>
      <c r="H273" s="218">
        <v>3.6360000000000001</v>
      </c>
      <c r="I273" s="219"/>
      <c r="J273" s="220">
        <f>ROUND(I273*H273,2)</f>
        <v>0</v>
      </c>
      <c r="K273" s="216" t="s">
        <v>158</v>
      </c>
      <c r="L273" s="46"/>
      <c r="M273" s="221" t="s">
        <v>19</v>
      </c>
      <c r="N273" s="222" t="s">
        <v>43</v>
      </c>
      <c r="O273" s="86"/>
      <c r="P273" s="223">
        <f>O273*H273</f>
        <v>0</v>
      </c>
      <c r="Q273" s="223">
        <v>0</v>
      </c>
      <c r="R273" s="223">
        <f>Q273*H273</f>
        <v>0</v>
      </c>
      <c r="S273" s="223">
        <v>0</v>
      </c>
      <c r="T273" s="224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25" t="s">
        <v>159</v>
      </c>
      <c r="AT273" s="225" t="s">
        <v>154</v>
      </c>
      <c r="AU273" s="225" t="s">
        <v>81</v>
      </c>
      <c r="AY273" s="19" t="s">
        <v>152</v>
      </c>
      <c r="BE273" s="226">
        <f>IF(N273="základní",J273,0)</f>
        <v>0</v>
      </c>
      <c r="BF273" s="226">
        <f>IF(N273="snížená",J273,0)</f>
        <v>0</v>
      </c>
      <c r="BG273" s="226">
        <f>IF(N273="zákl. přenesená",J273,0)</f>
        <v>0</v>
      </c>
      <c r="BH273" s="226">
        <f>IF(N273="sníž. přenesená",J273,0)</f>
        <v>0</v>
      </c>
      <c r="BI273" s="226">
        <f>IF(N273="nulová",J273,0)</f>
        <v>0</v>
      </c>
      <c r="BJ273" s="19" t="s">
        <v>79</v>
      </c>
      <c r="BK273" s="226">
        <f>ROUND(I273*H273,2)</f>
        <v>0</v>
      </c>
      <c r="BL273" s="19" t="s">
        <v>159</v>
      </c>
      <c r="BM273" s="225" t="s">
        <v>628</v>
      </c>
    </row>
    <row r="274" s="2" customFormat="1">
      <c r="A274" s="40"/>
      <c r="B274" s="41"/>
      <c r="C274" s="42"/>
      <c r="D274" s="227" t="s">
        <v>161</v>
      </c>
      <c r="E274" s="42"/>
      <c r="F274" s="228" t="s">
        <v>449</v>
      </c>
      <c r="G274" s="42"/>
      <c r="H274" s="42"/>
      <c r="I274" s="229"/>
      <c r="J274" s="42"/>
      <c r="K274" s="42"/>
      <c r="L274" s="46"/>
      <c r="M274" s="230"/>
      <c r="N274" s="231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161</v>
      </c>
      <c r="AU274" s="19" t="s">
        <v>81</v>
      </c>
    </row>
    <row r="275" s="2" customFormat="1" ht="24.15" customHeight="1">
      <c r="A275" s="40"/>
      <c r="B275" s="41"/>
      <c r="C275" s="214" t="s">
        <v>451</v>
      </c>
      <c r="D275" s="214" t="s">
        <v>154</v>
      </c>
      <c r="E275" s="215" t="s">
        <v>462</v>
      </c>
      <c r="F275" s="216" t="s">
        <v>463</v>
      </c>
      <c r="G275" s="217" t="s">
        <v>231</v>
      </c>
      <c r="H275" s="218">
        <v>2.427</v>
      </c>
      <c r="I275" s="219"/>
      <c r="J275" s="220">
        <f>ROUND(I275*H275,2)</f>
        <v>0</v>
      </c>
      <c r="K275" s="216" t="s">
        <v>158</v>
      </c>
      <c r="L275" s="46"/>
      <c r="M275" s="221" t="s">
        <v>19</v>
      </c>
      <c r="N275" s="222" t="s">
        <v>43</v>
      </c>
      <c r="O275" s="86"/>
      <c r="P275" s="223">
        <f>O275*H275</f>
        <v>0</v>
      </c>
      <c r="Q275" s="223">
        <v>0</v>
      </c>
      <c r="R275" s="223">
        <f>Q275*H275</f>
        <v>0</v>
      </c>
      <c r="S275" s="223">
        <v>0</v>
      </c>
      <c r="T275" s="224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25" t="s">
        <v>159</v>
      </c>
      <c r="AT275" s="225" t="s">
        <v>154</v>
      </c>
      <c r="AU275" s="225" t="s">
        <v>81</v>
      </c>
      <c r="AY275" s="19" t="s">
        <v>152</v>
      </c>
      <c r="BE275" s="226">
        <f>IF(N275="základní",J275,0)</f>
        <v>0</v>
      </c>
      <c r="BF275" s="226">
        <f>IF(N275="snížená",J275,0)</f>
        <v>0</v>
      </c>
      <c r="BG275" s="226">
        <f>IF(N275="zákl. přenesená",J275,0)</f>
        <v>0</v>
      </c>
      <c r="BH275" s="226">
        <f>IF(N275="sníž. přenesená",J275,0)</f>
        <v>0</v>
      </c>
      <c r="BI275" s="226">
        <f>IF(N275="nulová",J275,0)</f>
        <v>0</v>
      </c>
      <c r="BJ275" s="19" t="s">
        <v>79</v>
      </c>
      <c r="BK275" s="226">
        <f>ROUND(I275*H275,2)</f>
        <v>0</v>
      </c>
      <c r="BL275" s="19" t="s">
        <v>159</v>
      </c>
      <c r="BM275" s="225" t="s">
        <v>629</v>
      </c>
    </row>
    <row r="276" s="2" customFormat="1">
      <c r="A276" s="40"/>
      <c r="B276" s="41"/>
      <c r="C276" s="42"/>
      <c r="D276" s="227" t="s">
        <v>161</v>
      </c>
      <c r="E276" s="42"/>
      <c r="F276" s="228" t="s">
        <v>465</v>
      </c>
      <c r="G276" s="42"/>
      <c r="H276" s="42"/>
      <c r="I276" s="229"/>
      <c r="J276" s="42"/>
      <c r="K276" s="42"/>
      <c r="L276" s="46"/>
      <c r="M276" s="230"/>
      <c r="N276" s="231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161</v>
      </c>
      <c r="AU276" s="19" t="s">
        <v>81</v>
      </c>
    </row>
    <row r="277" s="14" customFormat="1">
      <c r="A277" s="14"/>
      <c r="B277" s="243"/>
      <c r="C277" s="244"/>
      <c r="D277" s="234" t="s">
        <v>163</v>
      </c>
      <c r="E277" s="245" t="s">
        <v>19</v>
      </c>
      <c r="F277" s="246" t="s">
        <v>630</v>
      </c>
      <c r="G277" s="244"/>
      <c r="H277" s="247">
        <v>2.427</v>
      </c>
      <c r="I277" s="248"/>
      <c r="J277" s="244"/>
      <c r="K277" s="244"/>
      <c r="L277" s="249"/>
      <c r="M277" s="250"/>
      <c r="N277" s="251"/>
      <c r="O277" s="251"/>
      <c r="P277" s="251"/>
      <c r="Q277" s="251"/>
      <c r="R277" s="251"/>
      <c r="S277" s="251"/>
      <c r="T277" s="252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3" t="s">
        <v>163</v>
      </c>
      <c r="AU277" s="253" t="s">
        <v>81</v>
      </c>
      <c r="AV277" s="14" t="s">
        <v>81</v>
      </c>
      <c r="AW277" s="14" t="s">
        <v>33</v>
      </c>
      <c r="AX277" s="14" t="s">
        <v>79</v>
      </c>
      <c r="AY277" s="253" t="s">
        <v>152</v>
      </c>
    </row>
    <row r="278" s="12" customFormat="1" ht="22.8" customHeight="1">
      <c r="A278" s="12"/>
      <c r="B278" s="198"/>
      <c r="C278" s="199"/>
      <c r="D278" s="200" t="s">
        <v>71</v>
      </c>
      <c r="E278" s="212" t="s">
        <v>467</v>
      </c>
      <c r="F278" s="212" t="s">
        <v>468</v>
      </c>
      <c r="G278" s="199"/>
      <c r="H278" s="199"/>
      <c r="I278" s="202"/>
      <c r="J278" s="213">
        <f>BK278</f>
        <v>0</v>
      </c>
      <c r="K278" s="199"/>
      <c r="L278" s="204"/>
      <c r="M278" s="205"/>
      <c r="N278" s="206"/>
      <c r="O278" s="206"/>
      <c r="P278" s="207">
        <f>SUM(P279:P280)</f>
        <v>0</v>
      </c>
      <c r="Q278" s="206"/>
      <c r="R278" s="207">
        <f>SUM(R279:R280)</f>
        <v>0</v>
      </c>
      <c r="S278" s="206"/>
      <c r="T278" s="208">
        <f>SUM(T279:T280)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09" t="s">
        <v>79</v>
      </c>
      <c r="AT278" s="210" t="s">
        <v>71</v>
      </c>
      <c r="AU278" s="210" t="s">
        <v>79</v>
      </c>
      <c r="AY278" s="209" t="s">
        <v>152</v>
      </c>
      <c r="BK278" s="211">
        <f>SUM(BK279:BK280)</f>
        <v>0</v>
      </c>
    </row>
    <row r="279" s="2" customFormat="1" ht="24.15" customHeight="1">
      <c r="A279" s="40"/>
      <c r="B279" s="41"/>
      <c r="C279" s="214" t="s">
        <v>456</v>
      </c>
      <c r="D279" s="214" t="s">
        <v>154</v>
      </c>
      <c r="E279" s="215" t="s">
        <v>470</v>
      </c>
      <c r="F279" s="216" t="s">
        <v>471</v>
      </c>
      <c r="G279" s="217" t="s">
        <v>231</v>
      </c>
      <c r="H279" s="218">
        <v>87.5</v>
      </c>
      <c r="I279" s="219"/>
      <c r="J279" s="220">
        <f>ROUND(I279*H279,2)</f>
        <v>0</v>
      </c>
      <c r="K279" s="216" t="s">
        <v>158</v>
      </c>
      <c r="L279" s="46"/>
      <c r="M279" s="221" t="s">
        <v>19</v>
      </c>
      <c r="N279" s="222" t="s">
        <v>43</v>
      </c>
      <c r="O279" s="86"/>
      <c r="P279" s="223">
        <f>O279*H279</f>
        <v>0</v>
      </c>
      <c r="Q279" s="223">
        <v>0</v>
      </c>
      <c r="R279" s="223">
        <f>Q279*H279</f>
        <v>0</v>
      </c>
      <c r="S279" s="223">
        <v>0</v>
      </c>
      <c r="T279" s="224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25" t="s">
        <v>159</v>
      </c>
      <c r="AT279" s="225" t="s">
        <v>154</v>
      </c>
      <c r="AU279" s="225" t="s">
        <v>81</v>
      </c>
      <c r="AY279" s="19" t="s">
        <v>152</v>
      </c>
      <c r="BE279" s="226">
        <f>IF(N279="základní",J279,0)</f>
        <v>0</v>
      </c>
      <c r="BF279" s="226">
        <f>IF(N279="snížená",J279,0)</f>
        <v>0</v>
      </c>
      <c r="BG279" s="226">
        <f>IF(N279="zákl. přenesená",J279,0)</f>
        <v>0</v>
      </c>
      <c r="BH279" s="226">
        <f>IF(N279="sníž. přenesená",J279,0)</f>
        <v>0</v>
      </c>
      <c r="BI279" s="226">
        <f>IF(N279="nulová",J279,0)</f>
        <v>0</v>
      </c>
      <c r="BJ279" s="19" t="s">
        <v>79</v>
      </c>
      <c r="BK279" s="226">
        <f>ROUND(I279*H279,2)</f>
        <v>0</v>
      </c>
      <c r="BL279" s="19" t="s">
        <v>159</v>
      </c>
      <c r="BM279" s="225" t="s">
        <v>631</v>
      </c>
    </row>
    <row r="280" s="2" customFormat="1">
      <c r="A280" s="40"/>
      <c r="B280" s="41"/>
      <c r="C280" s="42"/>
      <c r="D280" s="227" t="s">
        <v>161</v>
      </c>
      <c r="E280" s="42"/>
      <c r="F280" s="228" t="s">
        <v>473</v>
      </c>
      <c r="G280" s="42"/>
      <c r="H280" s="42"/>
      <c r="I280" s="229"/>
      <c r="J280" s="42"/>
      <c r="K280" s="42"/>
      <c r="L280" s="46"/>
      <c r="M280" s="230"/>
      <c r="N280" s="231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161</v>
      </c>
      <c r="AU280" s="19" t="s">
        <v>81</v>
      </c>
    </row>
    <row r="281" s="12" customFormat="1" ht="25.92" customHeight="1">
      <c r="A281" s="12"/>
      <c r="B281" s="198"/>
      <c r="C281" s="199"/>
      <c r="D281" s="200" t="s">
        <v>71</v>
      </c>
      <c r="E281" s="201" t="s">
        <v>474</v>
      </c>
      <c r="F281" s="201" t="s">
        <v>475</v>
      </c>
      <c r="G281" s="199"/>
      <c r="H281" s="199"/>
      <c r="I281" s="202"/>
      <c r="J281" s="203">
        <f>BK281</f>
        <v>0</v>
      </c>
      <c r="K281" s="199"/>
      <c r="L281" s="204"/>
      <c r="M281" s="205"/>
      <c r="N281" s="206"/>
      <c r="O281" s="206"/>
      <c r="P281" s="207">
        <f>P282+P290+P298</f>
        <v>0</v>
      </c>
      <c r="Q281" s="206"/>
      <c r="R281" s="207">
        <f>R282+R290+R298</f>
        <v>0</v>
      </c>
      <c r="S281" s="206"/>
      <c r="T281" s="208">
        <f>T282+T290+T298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09" t="s">
        <v>183</v>
      </c>
      <c r="AT281" s="210" t="s">
        <v>71</v>
      </c>
      <c r="AU281" s="210" t="s">
        <v>72</v>
      </c>
      <c r="AY281" s="209" t="s">
        <v>152</v>
      </c>
      <c r="BK281" s="211">
        <f>BK282+BK290+BK298</f>
        <v>0</v>
      </c>
    </row>
    <row r="282" s="12" customFormat="1" ht="22.8" customHeight="1">
      <c r="A282" s="12"/>
      <c r="B282" s="198"/>
      <c r="C282" s="199"/>
      <c r="D282" s="200" t="s">
        <v>71</v>
      </c>
      <c r="E282" s="212" t="s">
        <v>476</v>
      </c>
      <c r="F282" s="212" t="s">
        <v>477</v>
      </c>
      <c r="G282" s="199"/>
      <c r="H282" s="199"/>
      <c r="I282" s="202"/>
      <c r="J282" s="213">
        <f>BK282</f>
        <v>0</v>
      </c>
      <c r="K282" s="199"/>
      <c r="L282" s="204"/>
      <c r="M282" s="205"/>
      <c r="N282" s="206"/>
      <c r="O282" s="206"/>
      <c r="P282" s="207">
        <f>SUM(P283:P289)</f>
        <v>0</v>
      </c>
      <c r="Q282" s="206"/>
      <c r="R282" s="207">
        <f>SUM(R283:R289)</f>
        <v>0</v>
      </c>
      <c r="S282" s="206"/>
      <c r="T282" s="208">
        <f>SUM(T283:T289)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09" t="s">
        <v>183</v>
      </c>
      <c r="AT282" s="210" t="s">
        <v>71</v>
      </c>
      <c r="AU282" s="210" t="s">
        <v>79</v>
      </c>
      <c r="AY282" s="209" t="s">
        <v>152</v>
      </c>
      <c r="BK282" s="211">
        <f>SUM(BK283:BK289)</f>
        <v>0</v>
      </c>
    </row>
    <row r="283" s="2" customFormat="1" ht="16.5" customHeight="1">
      <c r="A283" s="40"/>
      <c r="B283" s="41"/>
      <c r="C283" s="214" t="s">
        <v>461</v>
      </c>
      <c r="D283" s="214" t="s">
        <v>154</v>
      </c>
      <c r="E283" s="215" t="s">
        <v>479</v>
      </c>
      <c r="F283" s="216" t="s">
        <v>480</v>
      </c>
      <c r="G283" s="217" t="s">
        <v>481</v>
      </c>
      <c r="H283" s="218">
        <v>10</v>
      </c>
      <c r="I283" s="219"/>
      <c r="J283" s="220">
        <f>ROUND(I283*H283,2)</f>
        <v>0</v>
      </c>
      <c r="K283" s="216" t="s">
        <v>19</v>
      </c>
      <c r="L283" s="46"/>
      <c r="M283" s="221" t="s">
        <v>19</v>
      </c>
      <c r="N283" s="222" t="s">
        <v>43</v>
      </c>
      <c r="O283" s="86"/>
      <c r="P283" s="223">
        <f>O283*H283</f>
        <v>0</v>
      </c>
      <c r="Q283" s="223">
        <v>0</v>
      </c>
      <c r="R283" s="223">
        <f>Q283*H283</f>
        <v>0</v>
      </c>
      <c r="S283" s="223">
        <v>0</v>
      </c>
      <c r="T283" s="224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25" t="s">
        <v>482</v>
      </c>
      <c r="AT283" s="225" t="s">
        <v>154</v>
      </c>
      <c r="AU283" s="225" t="s">
        <v>81</v>
      </c>
      <c r="AY283" s="19" t="s">
        <v>152</v>
      </c>
      <c r="BE283" s="226">
        <f>IF(N283="základní",J283,0)</f>
        <v>0</v>
      </c>
      <c r="BF283" s="226">
        <f>IF(N283="snížená",J283,0)</f>
        <v>0</v>
      </c>
      <c r="BG283" s="226">
        <f>IF(N283="zákl. přenesená",J283,0)</f>
        <v>0</v>
      </c>
      <c r="BH283" s="226">
        <f>IF(N283="sníž. přenesená",J283,0)</f>
        <v>0</v>
      </c>
      <c r="BI283" s="226">
        <f>IF(N283="nulová",J283,0)</f>
        <v>0</v>
      </c>
      <c r="BJ283" s="19" t="s">
        <v>79</v>
      </c>
      <c r="BK283" s="226">
        <f>ROUND(I283*H283,2)</f>
        <v>0</v>
      </c>
      <c r="BL283" s="19" t="s">
        <v>482</v>
      </c>
      <c r="BM283" s="225" t="s">
        <v>632</v>
      </c>
    </row>
    <row r="284" s="13" customFormat="1">
      <c r="A284" s="13"/>
      <c r="B284" s="232"/>
      <c r="C284" s="233"/>
      <c r="D284" s="234" t="s">
        <v>163</v>
      </c>
      <c r="E284" s="235" t="s">
        <v>19</v>
      </c>
      <c r="F284" s="236" t="s">
        <v>484</v>
      </c>
      <c r="G284" s="233"/>
      <c r="H284" s="235" t="s">
        <v>19</v>
      </c>
      <c r="I284" s="237"/>
      <c r="J284" s="233"/>
      <c r="K284" s="233"/>
      <c r="L284" s="238"/>
      <c r="M284" s="239"/>
      <c r="N284" s="240"/>
      <c r="O284" s="240"/>
      <c r="P284" s="240"/>
      <c r="Q284" s="240"/>
      <c r="R284" s="240"/>
      <c r="S284" s="240"/>
      <c r="T284" s="24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2" t="s">
        <v>163</v>
      </c>
      <c r="AU284" s="242" t="s">
        <v>81</v>
      </c>
      <c r="AV284" s="13" t="s">
        <v>79</v>
      </c>
      <c r="AW284" s="13" t="s">
        <v>33</v>
      </c>
      <c r="AX284" s="13" t="s">
        <v>72</v>
      </c>
      <c r="AY284" s="242" t="s">
        <v>152</v>
      </c>
    </row>
    <row r="285" s="14" customFormat="1">
      <c r="A285" s="14"/>
      <c r="B285" s="243"/>
      <c r="C285" s="244"/>
      <c r="D285" s="234" t="s">
        <v>163</v>
      </c>
      <c r="E285" s="245" t="s">
        <v>19</v>
      </c>
      <c r="F285" s="246" t="s">
        <v>219</v>
      </c>
      <c r="G285" s="244"/>
      <c r="H285" s="247">
        <v>10</v>
      </c>
      <c r="I285" s="248"/>
      <c r="J285" s="244"/>
      <c r="K285" s="244"/>
      <c r="L285" s="249"/>
      <c r="M285" s="250"/>
      <c r="N285" s="251"/>
      <c r="O285" s="251"/>
      <c r="P285" s="251"/>
      <c r="Q285" s="251"/>
      <c r="R285" s="251"/>
      <c r="S285" s="251"/>
      <c r="T285" s="252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3" t="s">
        <v>163</v>
      </c>
      <c r="AU285" s="253" t="s">
        <v>81</v>
      </c>
      <c r="AV285" s="14" t="s">
        <v>81</v>
      </c>
      <c r="AW285" s="14" t="s">
        <v>33</v>
      </c>
      <c r="AX285" s="14" t="s">
        <v>79</v>
      </c>
      <c r="AY285" s="253" t="s">
        <v>152</v>
      </c>
    </row>
    <row r="286" s="2" customFormat="1" ht="16.5" customHeight="1">
      <c r="A286" s="40"/>
      <c r="B286" s="41"/>
      <c r="C286" s="214" t="s">
        <v>469</v>
      </c>
      <c r="D286" s="214" t="s">
        <v>154</v>
      </c>
      <c r="E286" s="215" t="s">
        <v>486</v>
      </c>
      <c r="F286" s="216" t="s">
        <v>487</v>
      </c>
      <c r="G286" s="217" t="s">
        <v>481</v>
      </c>
      <c r="H286" s="218">
        <v>10</v>
      </c>
      <c r="I286" s="219"/>
      <c r="J286" s="220">
        <f>ROUND(I286*H286,2)</f>
        <v>0</v>
      </c>
      <c r="K286" s="216" t="s">
        <v>19</v>
      </c>
      <c r="L286" s="46"/>
      <c r="M286" s="221" t="s">
        <v>19</v>
      </c>
      <c r="N286" s="222" t="s">
        <v>43</v>
      </c>
      <c r="O286" s="86"/>
      <c r="P286" s="223">
        <f>O286*H286</f>
        <v>0</v>
      </c>
      <c r="Q286" s="223">
        <v>0</v>
      </c>
      <c r="R286" s="223">
        <f>Q286*H286</f>
        <v>0</v>
      </c>
      <c r="S286" s="223">
        <v>0</v>
      </c>
      <c r="T286" s="224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25" t="s">
        <v>482</v>
      </c>
      <c r="AT286" s="225" t="s">
        <v>154</v>
      </c>
      <c r="AU286" s="225" t="s">
        <v>81</v>
      </c>
      <c r="AY286" s="19" t="s">
        <v>152</v>
      </c>
      <c r="BE286" s="226">
        <f>IF(N286="základní",J286,0)</f>
        <v>0</v>
      </c>
      <c r="BF286" s="226">
        <f>IF(N286="snížená",J286,0)</f>
        <v>0</v>
      </c>
      <c r="BG286" s="226">
        <f>IF(N286="zákl. přenesená",J286,0)</f>
        <v>0</v>
      </c>
      <c r="BH286" s="226">
        <f>IF(N286="sníž. přenesená",J286,0)</f>
        <v>0</v>
      </c>
      <c r="BI286" s="226">
        <f>IF(N286="nulová",J286,0)</f>
        <v>0</v>
      </c>
      <c r="BJ286" s="19" t="s">
        <v>79</v>
      </c>
      <c r="BK286" s="226">
        <f>ROUND(I286*H286,2)</f>
        <v>0</v>
      </c>
      <c r="BL286" s="19" t="s">
        <v>482</v>
      </c>
      <c r="BM286" s="225" t="s">
        <v>633</v>
      </c>
    </row>
    <row r="287" s="2" customFormat="1" ht="16.5" customHeight="1">
      <c r="A287" s="40"/>
      <c r="B287" s="41"/>
      <c r="C287" s="214" t="s">
        <v>478</v>
      </c>
      <c r="D287" s="214" t="s">
        <v>154</v>
      </c>
      <c r="E287" s="215" t="s">
        <v>490</v>
      </c>
      <c r="F287" s="216" t="s">
        <v>491</v>
      </c>
      <c r="G287" s="217" t="s">
        <v>481</v>
      </c>
      <c r="H287" s="218">
        <v>10</v>
      </c>
      <c r="I287" s="219"/>
      <c r="J287" s="220">
        <f>ROUND(I287*H287,2)</f>
        <v>0</v>
      </c>
      <c r="K287" s="216" t="s">
        <v>19</v>
      </c>
      <c r="L287" s="46"/>
      <c r="M287" s="221" t="s">
        <v>19</v>
      </c>
      <c r="N287" s="222" t="s">
        <v>43</v>
      </c>
      <c r="O287" s="86"/>
      <c r="P287" s="223">
        <f>O287*H287</f>
        <v>0</v>
      </c>
      <c r="Q287" s="223">
        <v>0</v>
      </c>
      <c r="R287" s="223">
        <f>Q287*H287</f>
        <v>0</v>
      </c>
      <c r="S287" s="223">
        <v>0</v>
      </c>
      <c r="T287" s="224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25" t="s">
        <v>482</v>
      </c>
      <c r="AT287" s="225" t="s">
        <v>154</v>
      </c>
      <c r="AU287" s="225" t="s">
        <v>81</v>
      </c>
      <c r="AY287" s="19" t="s">
        <v>152</v>
      </c>
      <c r="BE287" s="226">
        <f>IF(N287="základní",J287,0)</f>
        <v>0</v>
      </c>
      <c r="BF287" s="226">
        <f>IF(N287="snížená",J287,0)</f>
        <v>0</v>
      </c>
      <c r="BG287" s="226">
        <f>IF(N287="zákl. přenesená",J287,0)</f>
        <v>0</v>
      </c>
      <c r="BH287" s="226">
        <f>IF(N287="sníž. přenesená",J287,0)</f>
        <v>0</v>
      </c>
      <c r="BI287" s="226">
        <f>IF(N287="nulová",J287,0)</f>
        <v>0</v>
      </c>
      <c r="BJ287" s="19" t="s">
        <v>79</v>
      </c>
      <c r="BK287" s="226">
        <f>ROUND(I287*H287,2)</f>
        <v>0</v>
      </c>
      <c r="BL287" s="19" t="s">
        <v>482</v>
      </c>
      <c r="BM287" s="225" t="s">
        <v>634</v>
      </c>
    </row>
    <row r="288" s="13" customFormat="1">
      <c r="A288" s="13"/>
      <c r="B288" s="232"/>
      <c r="C288" s="233"/>
      <c r="D288" s="234" t="s">
        <v>163</v>
      </c>
      <c r="E288" s="235" t="s">
        <v>19</v>
      </c>
      <c r="F288" s="236" t="s">
        <v>493</v>
      </c>
      <c r="G288" s="233"/>
      <c r="H288" s="235" t="s">
        <v>19</v>
      </c>
      <c r="I288" s="237"/>
      <c r="J288" s="233"/>
      <c r="K288" s="233"/>
      <c r="L288" s="238"/>
      <c r="M288" s="239"/>
      <c r="N288" s="240"/>
      <c r="O288" s="240"/>
      <c r="P288" s="240"/>
      <c r="Q288" s="240"/>
      <c r="R288" s="240"/>
      <c r="S288" s="240"/>
      <c r="T288" s="241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2" t="s">
        <v>163</v>
      </c>
      <c r="AU288" s="242" t="s">
        <v>81</v>
      </c>
      <c r="AV288" s="13" t="s">
        <v>79</v>
      </c>
      <c r="AW288" s="13" t="s">
        <v>33</v>
      </c>
      <c r="AX288" s="13" t="s">
        <v>72</v>
      </c>
      <c r="AY288" s="242" t="s">
        <v>152</v>
      </c>
    </row>
    <row r="289" s="14" customFormat="1">
      <c r="A289" s="14"/>
      <c r="B289" s="243"/>
      <c r="C289" s="244"/>
      <c r="D289" s="234" t="s">
        <v>163</v>
      </c>
      <c r="E289" s="245" t="s">
        <v>19</v>
      </c>
      <c r="F289" s="246" t="s">
        <v>219</v>
      </c>
      <c r="G289" s="244"/>
      <c r="H289" s="247">
        <v>10</v>
      </c>
      <c r="I289" s="248"/>
      <c r="J289" s="244"/>
      <c r="K289" s="244"/>
      <c r="L289" s="249"/>
      <c r="M289" s="250"/>
      <c r="N289" s="251"/>
      <c r="O289" s="251"/>
      <c r="P289" s="251"/>
      <c r="Q289" s="251"/>
      <c r="R289" s="251"/>
      <c r="S289" s="251"/>
      <c r="T289" s="252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3" t="s">
        <v>163</v>
      </c>
      <c r="AU289" s="253" t="s">
        <v>81</v>
      </c>
      <c r="AV289" s="14" t="s">
        <v>81</v>
      </c>
      <c r="AW289" s="14" t="s">
        <v>33</v>
      </c>
      <c r="AX289" s="14" t="s">
        <v>79</v>
      </c>
      <c r="AY289" s="253" t="s">
        <v>152</v>
      </c>
    </row>
    <row r="290" s="12" customFormat="1" ht="22.8" customHeight="1">
      <c r="A290" s="12"/>
      <c r="B290" s="198"/>
      <c r="C290" s="199"/>
      <c r="D290" s="200" t="s">
        <v>71</v>
      </c>
      <c r="E290" s="212" t="s">
        <v>494</v>
      </c>
      <c r="F290" s="212" t="s">
        <v>495</v>
      </c>
      <c r="G290" s="199"/>
      <c r="H290" s="199"/>
      <c r="I290" s="202"/>
      <c r="J290" s="213">
        <f>BK290</f>
        <v>0</v>
      </c>
      <c r="K290" s="199"/>
      <c r="L290" s="204"/>
      <c r="M290" s="205"/>
      <c r="N290" s="206"/>
      <c r="O290" s="206"/>
      <c r="P290" s="207">
        <f>SUM(P291:P297)</f>
        <v>0</v>
      </c>
      <c r="Q290" s="206"/>
      <c r="R290" s="207">
        <f>SUM(R291:R297)</f>
        <v>0</v>
      </c>
      <c r="S290" s="206"/>
      <c r="T290" s="208">
        <f>SUM(T291:T297)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09" t="s">
        <v>183</v>
      </c>
      <c r="AT290" s="210" t="s">
        <v>71</v>
      </c>
      <c r="AU290" s="210" t="s">
        <v>79</v>
      </c>
      <c r="AY290" s="209" t="s">
        <v>152</v>
      </c>
      <c r="BK290" s="211">
        <f>SUM(BK291:BK297)</f>
        <v>0</v>
      </c>
    </row>
    <row r="291" s="2" customFormat="1" ht="16.5" customHeight="1">
      <c r="A291" s="40"/>
      <c r="B291" s="41"/>
      <c r="C291" s="214" t="s">
        <v>485</v>
      </c>
      <c r="D291" s="214" t="s">
        <v>154</v>
      </c>
      <c r="E291" s="215" t="s">
        <v>497</v>
      </c>
      <c r="F291" s="216" t="s">
        <v>498</v>
      </c>
      <c r="G291" s="217" t="s">
        <v>400</v>
      </c>
      <c r="H291" s="218">
        <v>1</v>
      </c>
      <c r="I291" s="219"/>
      <c r="J291" s="220">
        <f>ROUND(I291*H291,2)</f>
        <v>0</v>
      </c>
      <c r="K291" s="216" t="s">
        <v>19</v>
      </c>
      <c r="L291" s="46"/>
      <c r="M291" s="221" t="s">
        <v>19</v>
      </c>
      <c r="N291" s="222" t="s">
        <v>43</v>
      </c>
      <c r="O291" s="86"/>
      <c r="P291" s="223">
        <f>O291*H291</f>
        <v>0</v>
      </c>
      <c r="Q291" s="223">
        <v>0</v>
      </c>
      <c r="R291" s="223">
        <f>Q291*H291</f>
        <v>0</v>
      </c>
      <c r="S291" s="223">
        <v>0</v>
      </c>
      <c r="T291" s="224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25" t="s">
        <v>482</v>
      </c>
      <c r="AT291" s="225" t="s">
        <v>154</v>
      </c>
      <c r="AU291" s="225" t="s">
        <v>81</v>
      </c>
      <c r="AY291" s="19" t="s">
        <v>152</v>
      </c>
      <c r="BE291" s="226">
        <f>IF(N291="základní",J291,0)</f>
        <v>0</v>
      </c>
      <c r="BF291" s="226">
        <f>IF(N291="snížená",J291,0)</f>
        <v>0</v>
      </c>
      <c r="BG291" s="226">
        <f>IF(N291="zákl. přenesená",J291,0)</f>
        <v>0</v>
      </c>
      <c r="BH291" s="226">
        <f>IF(N291="sníž. přenesená",J291,0)</f>
        <v>0</v>
      </c>
      <c r="BI291" s="226">
        <f>IF(N291="nulová",J291,0)</f>
        <v>0</v>
      </c>
      <c r="BJ291" s="19" t="s">
        <v>79</v>
      </c>
      <c r="BK291" s="226">
        <f>ROUND(I291*H291,2)</f>
        <v>0</v>
      </c>
      <c r="BL291" s="19" t="s">
        <v>482</v>
      </c>
      <c r="BM291" s="225" t="s">
        <v>635</v>
      </c>
    </row>
    <row r="292" s="2" customFormat="1" ht="16.5" customHeight="1">
      <c r="A292" s="40"/>
      <c r="B292" s="41"/>
      <c r="C292" s="214" t="s">
        <v>489</v>
      </c>
      <c r="D292" s="214" t="s">
        <v>154</v>
      </c>
      <c r="E292" s="215" t="s">
        <v>501</v>
      </c>
      <c r="F292" s="216" t="s">
        <v>502</v>
      </c>
      <c r="G292" s="217" t="s">
        <v>503</v>
      </c>
      <c r="H292" s="218">
        <v>1</v>
      </c>
      <c r="I292" s="219"/>
      <c r="J292" s="220">
        <f>ROUND(I292*H292,2)</f>
        <v>0</v>
      </c>
      <c r="K292" s="216" t="s">
        <v>19</v>
      </c>
      <c r="L292" s="46"/>
      <c r="M292" s="221" t="s">
        <v>19</v>
      </c>
      <c r="N292" s="222" t="s">
        <v>43</v>
      </c>
      <c r="O292" s="86"/>
      <c r="P292" s="223">
        <f>O292*H292</f>
        <v>0</v>
      </c>
      <c r="Q292" s="223">
        <v>0</v>
      </c>
      <c r="R292" s="223">
        <f>Q292*H292</f>
        <v>0</v>
      </c>
      <c r="S292" s="223">
        <v>0</v>
      </c>
      <c r="T292" s="224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25" t="s">
        <v>482</v>
      </c>
      <c r="AT292" s="225" t="s">
        <v>154</v>
      </c>
      <c r="AU292" s="225" t="s">
        <v>81</v>
      </c>
      <c r="AY292" s="19" t="s">
        <v>152</v>
      </c>
      <c r="BE292" s="226">
        <f>IF(N292="základní",J292,0)</f>
        <v>0</v>
      </c>
      <c r="BF292" s="226">
        <f>IF(N292="snížená",J292,0)</f>
        <v>0</v>
      </c>
      <c r="BG292" s="226">
        <f>IF(N292="zákl. přenesená",J292,0)</f>
        <v>0</v>
      </c>
      <c r="BH292" s="226">
        <f>IF(N292="sníž. přenesená",J292,0)</f>
        <v>0</v>
      </c>
      <c r="BI292" s="226">
        <f>IF(N292="nulová",J292,0)</f>
        <v>0</v>
      </c>
      <c r="BJ292" s="19" t="s">
        <v>79</v>
      </c>
      <c r="BK292" s="226">
        <f>ROUND(I292*H292,2)</f>
        <v>0</v>
      </c>
      <c r="BL292" s="19" t="s">
        <v>482</v>
      </c>
      <c r="BM292" s="225" t="s">
        <v>636</v>
      </c>
    </row>
    <row r="293" s="14" customFormat="1">
      <c r="A293" s="14"/>
      <c r="B293" s="243"/>
      <c r="C293" s="244"/>
      <c r="D293" s="234" t="s">
        <v>163</v>
      </c>
      <c r="E293" s="245" t="s">
        <v>19</v>
      </c>
      <c r="F293" s="246" t="s">
        <v>79</v>
      </c>
      <c r="G293" s="244"/>
      <c r="H293" s="247">
        <v>1</v>
      </c>
      <c r="I293" s="248"/>
      <c r="J293" s="244"/>
      <c r="K293" s="244"/>
      <c r="L293" s="249"/>
      <c r="M293" s="250"/>
      <c r="N293" s="251"/>
      <c r="O293" s="251"/>
      <c r="P293" s="251"/>
      <c r="Q293" s="251"/>
      <c r="R293" s="251"/>
      <c r="S293" s="251"/>
      <c r="T293" s="252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3" t="s">
        <v>163</v>
      </c>
      <c r="AU293" s="253" t="s">
        <v>81</v>
      </c>
      <c r="AV293" s="14" t="s">
        <v>81</v>
      </c>
      <c r="AW293" s="14" t="s">
        <v>33</v>
      </c>
      <c r="AX293" s="14" t="s">
        <v>79</v>
      </c>
      <c r="AY293" s="253" t="s">
        <v>152</v>
      </c>
    </row>
    <row r="294" s="2" customFormat="1" ht="16.5" customHeight="1">
      <c r="A294" s="40"/>
      <c r="B294" s="41"/>
      <c r="C294" s="214" t="s">
        <v>496</v>
      </c>
      <c r="D294" s="214" t="s">
        <v>154</v>
      </c>
      <c r="E294" s="215" t="s">
        <v>506</v>
      </c>
      <c r="F294" s="216" t="s">
        <v>507</v>
      </c>
      <c r="G294" s="217" t="s">
        <v>503</v>
      </c>
      <c r="H294" s="218">
        <v>1</v>
      </c>
      <c r="I294" s="219"/>
      <c r="J294" s="220">
        <f>ROUND(I294*H294,2)</f>
        <v>0</v>
      </c>
      <c r="K294" s="216" t="s">
        <v>19</v>
      </c>
      <c r="L294" s="46"/>
      <c r="M294" s="221" t="s">
        <v>19</v>
      </c>
      <c r="N294" s="222" t="s">
        <v>43</v>
      </c>
      <c r="O294" s="86"/>
      <c r="P294" s="223">
        <f>O294*H294</f>
        <v>0</v>
      </c>
      <c r="Q294" s="223">
        <v>0</v>
      </c>
      <c r="R294" s="223">
        <f>Q294*H294</f>
        <v>0</v>
      </c>
      <c r="S294" s="223">
        <v>0</v>
      </c>
      <c r="T294" s="224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25" t="s">
        <v>482</v>
      </c>
      <c r="AT294" s="225" t="s">
        <v>154</v>
      </c>
      <c r="AU294" s="225" t="s">
        <v>81</v>
      </c>
      <c r="AY294" s="19" t="s">
        <v>152</v>
      </c>
      <c r="BE294" s="226">
        <f>IF(N294="základní",J294,0)</f>
        <v>0</v>
      </c>
      <c r="BF294" s="226">
        <f>IF(N294="snížená",J294,0)</f>
        <v>0</v>
      </c>
      <c r="BG294" s="226">
        <f>IF(N294="zákl. přenesená",J294,0)</f>
        <v>0</v>
      </c>
      <c r="BH294" s="226">
        <f>IF(N294="sníž. přenesená",J294,0)</f>
        <v>0</v>
      </c>
      <c r="BI294" s="226">
        <f>IF(N294="nulová",J294,0)</f>
        <v>0</v>
      </c>
      <c r="BJ294" s="19" t="s">
        <v>79</v>
      </c>
      <c r="BK294" s="226">
        <f>ROUND(I294*H294,2)</f>
        <v>0</v>
      </c>
      <c r="BL294" s="19" t="s">
        <v>482</v>
      </c>
      <c r="BM294" s="225" t="s">
        <v>637</v>
      </c>
    </row>
    <row r="295" s="13" customFormat="1">
      <c r="A295" s="13"/>
      <c r="B295" s="232"/>
      <c r="C295" s="233"/>
      <c r="D295" s="234" t="s">
        <v>163</v>
      </c>
      <c r="E295" s="235" t="s">
        <v>19</v>
      </c>
      <c r="F295" s="236" t="s">
        <v>509</v>
      </c>
      <c r="G295" s="233"/>
      <c r="H295" s="235" t="s">
        <v>19</v>
      </c>
      <c r="I295" s="237"/>
      <c r="J295" s="233"/>
      <c r="K295" s="233"/>
      <c r="L295" s="238"/>
      <c r="M295" s="239"/>
      <c r="N295" s="240"/>
      <c r="O295" s="240"/>
      <c r="P295" s="240"/>
      <c r="Q295" s="240"/>
      <c r="R295" s="240"/>
      <c r="S295" s="240"/>
      <c r="T295" s="241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2" t="s">
        <v>163</v>
      </c>
      <c r="AU295" s="242" t="s">
        <v>81</v>
      </c>
      <c r="AV295" s="13" t="s">
        <v>79</v>
      </c>
      <c r="AW295" s="13" t="s">
        <v>33</v>
      </c>
      <c r="AX295" s="13" t="s">
        <v>72</v>
      </c>
      <c r="AY295" s="242" t="s">
        <v>152</v>
      </c>
    </row>
    <row r="296" s="14" customFormat="1">
      <c r="A296" s="14"/>
      <c r="B296" s="243"/>
      <c r="C296" s="244"/>
      <c r="D296" s="234" t="s">
        <v>163</v>
      </c>
      <c r="E296" s="245" t="s">
        <v>19</v>
      </c>
      <c r="F296" s="246" t="s">
        <v>79</v>
      </c>
      <c r="G296" s="244"/>
      <c r="H296" s="247">
        <v>1</v>
      </c>
      <c r="I296" s="248"/>
      <c r="J296" s="244"/>
      <c r="K296" s="244"/>
      <c r="L296" s="249"/>
      <c r="M296" s="250"/>
      <c r="N296" s="251"/>
      <c r="O296" s="251"/>
      <c r="P296" s="251"/>
      <c r="Q296" s="251"/>
      <c r="R296" s="251"/>
      <c r="S296" s="251"/>
      <c r="T296" s="252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3" t="s">
        <v>163</v>
      </c>
      <c r="AU296" s="253" t="s">
        <v>81</v>
      </c>
      <c r="AV296" s="14" t="s">
        <v>81</v>
      </c>
      <c r="AW296" s="14" t="s">
        <v>33</v>
      </c>
      <c r="AX296" s="14" t="s">
        <v>79</v>
      </c>
      <c r="AY296" s="253" t="s">
        <v>152</v>
      </c>
    </row>
    <row r="297" s="2" customFormat="1" ht="16.5" customHeight="1">
      <c r="A297" s="40"/>
      <c r="B297" s="41"/>
      <c r="C297" s="214" t="s">
        <v>500</v>
      </c>
      <c r="D297" s="214" t="s">
        <v>154</v>
      </c>
      <c r="E297" s="215" t="s">
        <v>511</v>
      </c>
      <c r="F297" s="216" t="s">
        <v>512</v>
      </c>
      <c r="G297" s="217" t="s">
        <v>407</v>
      </c>
      <c r="H297" s="218">
        <v>1</v>
      </c>
      <c r="I297" s="219"/>
      <c r="J297" s="220">
        <f>ROUND(I297*H297,2)</f>
        <v>0</v>
      </c>
      <c r="K297" s="216" t="s">
        <v>19</v>
      </c>
      <c r="L297" s="46"/>
      <c r="M297" s="221" t="s">
        <v>19</v>
      </c>
      <c r="N297" s="222" t="s">
        <v>43</v>
      </c>
      <c r="O297" s="86"/>
      <c r="P297" s="223">
        <f>O297*H297</f>
        <v>0</v>
      </c>
      <c r="Q297" s="223">
        <v>0</v>
      </c>
      <c r="R297" s="223">
        <f>Q297*H297</f>
        <v>0</v>
      </c>
      <c r="S297" s="223">
        <v>0</v>
      </c>
      <c r="T297" s="224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25" t="s">
        <v>482</v>
      </c>
      <c r="AT297" s="225" t="s">
        <v>154</v>
      </c>
      <c r="AU297" s="225" t="s">
        <v>81</v>
      </c>
      <c r="AY297" s="19" t="s">
        <v>152</v>
      </c>
      <c r="BE297" s="226">
        <f>IF(N297="základní",J297,0)</f>
        <v>0</v>
      </c>
      <c r="BF297" s="226">
        <f>IF(N297="snížená",J297,0)</f>
        <v>0</v>
      </c>
      <c r="BG297" s="226">
        <f>IF(N297="zákl. přenesená",J297,0)</f>
        <v>0</v>
      </c>
      <c r="BH297" s="226">
        <f>IF(N297="sníž. přenesená",J297,0)</f>
        <v>0</v>
      </c>
      <c r="BI297" s="226">
        <f>IF(N297="nulová",J297,0)</f>
        <v>0</v>
      </c>
      <c r="BJ297" s="19" t="s">
        <v>79</v>
      </c>
      <c r="BK297" s="226">
        <f>ROUND(I297*H297,2)</f>
        <v>0</v>
      </c>
      <c r="BL297" s="19" t="s">
        <v>482</v>
      </c>
      <c r="BM297" s="225" t="s">
        <v>638</v>
      </c>
    </row>
    <row r="298" s="12" customFormat="1" ht="22.8" customHeight="1">
      <c r="A298" s="12"/>
      <c r="B298" s="198"/>
      <c r="C298" s="199"/>
      <c r="D298" s="200" t="s">
        <v>71</v>
      </c>
      <c r="E298" s="212" t="s">
        <v>514</v>
      </c>
      <c r="F298" s="212" t="s">
        <v>515</v>
      </c>
      <c r="G298" s="199"/>
      <c r="H298" s="199"/>
      <c r="I298" s="202"/>
      <c r="J298" s="213">
        <f>BK298</f>
        <v>0</v>
      </c>
      <c r="K298" s="199"/>
      <c r="L298" s="204"/>
      <c r="M298" s="205"/>
      <c r="N298" s="206"/>
      <c r="O298" s="206"/>
      <c r="P298" s="207">
        <f>P299</f>
        <v>0</v>
      </c>
      <c r="Q298" s="206"/>
      <c r="R298" s="207">
        <f>R299</f>
        <v>0</v>
      </c>
      <c r="S298" s="206"/>
      <c r="T298" s="208">
        <f>T299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09" t="s">
        <v>183</v>
      </c>
      <c r="AT298" s="210" t="s">
        <v>71</v>
      </c>
      <c r="AU298" s="210" t="s">
        <v>79</v>
      </c>
      <c r="AY298" s="209" t="s">
        <v>152</v>
      </c>
      <c r="BK298" s="211">
        <f>BK299</f>
        <v>0</v>
      </c>
    </row>
    <row r="299" s="2" customFormat="1" ht="16.5" customHeight="1">
      <c r="A299" s="40"/>
      <c r="B299" s="41"/>
      <c r="C299" s="214" t="s">
        <v>505</v>
      </c>
      <c r="D299" s="214" t="s">
        <v>154</v>
      </c>
      <c r="E299" s="215" t="s">
        <v>517</v>
      </c>
      <c r="F299" s="216" t="s">
        <v>518</v>
      </c>
      <c r="G299" s="217" t="s">
        <v>400</v>
      </c>
      <c r="H299" s="218">
        <v>2</v>
      </c>
      <c r="I299" s="219"/>
      <c r="J299" s="220">
        <f>ROUND(I299*H299,2)</f>
        <v>0</v>
      </c>
      <c r="K299" s="216" t="s">
        <v>19</v>
      </c>
      <c r="L299" s="46"/>
      <c r="M299" s="276" t="s">
        <v>19</v>
      </c>
      <c r="N299" s="277" t="s">
        <v>43</v>
      </c>
      <c r="O299" s="278"/>
      <c r="P299" s="279">
        <f>O299*H299</f>
        <v>0</v>
      </c>
      <c r="Q299" s="279">
        <v>0</v>
      </c>
      <c r="R299" s="279">
        <f>Q299*H299</f>
        <v>0</v>
      </c>
      <c r="S299" s="279">
        <v>0</v>
      </c>
      <c r="T299" s="280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25" t="s">
        <v>482</v>
      </c>
      <c r="AT299" s="225" t="s">
        <v>154</v>
      </c>
      <c r="AU299" s="225" t="s">
        <v>81</v>
      </c>
      <c r="AY299" s="19" t="s">
        <v>152</v>
      </c>
      <c r="BE299" s="226">
        <f>IF(N299="základní",J299,0)</f>
        <v>0</v>
      </c>
      <c r="BF299" s="226">
        <f>IF(N299="snížená",J299,0)</f>
        <v>0</v>
      </c>
      <c r="BG299" s="226">
        <f>IF(N299="zákl. přenesená",J299,0)</f>
        <v>0</v>
      </c>
      <c r="BH299" s="226">
        <f>IF(N299="sníž. přenesená",J299,0)</f>
        <v>0</v>
      </c>
      <c r="BI299" s="226">
        <f>IF(N299="nulová",J299,0)</f>
        <v>0</v>
      </c>
      <c r="BJ299" s="19" t="s">
        <v>79</v>
      </c>
      <c r="BK299" s="226">
        <f>ROUND(I299*H299,2)</f>
        <v>0</v>
      </c>
      <c r="BL299" s="19" t="s">
        <v>482</v>
      </c>
      <c r="BM299" s="225" t="s">
        <v>639</v>
      </c>
    </row>
    <row r="300" s="2" customFormat="1" ht="6.96" customHeight="1">
      <c r="A300" s="40"/>
      <c r="B300" s="61"/>
      <c r="C300" s="62"/>
      <c r="D300" s="62"/>
      <c r="E300" s="62"/>
      <c r="F300" s="62"/>
      <c r="G300" s="62"/>
      <c r="H300" s="62"/>
      <c r="I300" s="62"/>
      <c r="J300" s="62"/>
      <c r="K300" s="62"/>
      <c r="L300" s="46"/>
      <c r="M300" s="40"/>
      <c r="O300" s="40"/>
      <c r="P300" s="40"/>
      <c r="Q300" s="40"/>
      <c r="R300" s="40"/>
      <c r="S300" s="40"/>
      <c r="T300" s="40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</row>
  </sheetData>
  <sheetProtection sheet="1" autoFilter="0" formatColumns="0" formatRows="0" objects="1" scenarios="1" spinCount="100000" saltValue="iD1zFNRJ939yw22B5KZ7qdV7vud2N1tB6p+noqtSK51c/NVzxsb5hA+1D8R3YY5AX/uKfvkdvLf/QxSIwOVOUw==" hashValue="DZOJN7zCLiB9s4SYMLt0gzflst+BdO7QW286Wu29iWBpuiXF5/2RYoVBR/OfX3fRpjb4gpFDC6tN0HqU5j+qTA==" algorithmName="SHA-512" password="CC35"/>
  <autoFilter ref="C95:K29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4:H84"/>
    <mergeCell ref="E86:H86"/>
    <mergeCell ref="E88:H88"/>
    <mergeCell ref="L2:V2"/>
  </mergeCells>
  <hyperlinks>
    <hyperlink ref="F100" r:id="rId1" display="https://podminky.urs.cz/item/CS_URS_2025_02/113107143"/>
    <hyperlink ref="F104" r:id="rId2" display="https://podminky.urs.cz/item/CS_URS_2025_02/113202111"/>
    <hyperlink ref="F107" r:id="rId3" display="https://podminky.urs.cz/item/CS_URS_2025_02/121112003"/>
    <hyperlink ref="F110" r:id="rId4" display="https://podminky.urs.cz/item/CS_URS_2025_02/122251102"/>
    <hyperlink ref="F120" r:id="rId5" display="https://podminky.urs.cz/item/CS_URS_2025_02/131251102"/>
    <hyperlink ref="F124" r:id="rId6" display="https://podminky.urs.cz/item/CS_URS_2025_02/162751117"/>
    <hyperlink ref="F129" r:id="rId7" display="https://podminky.urs.cz/item/CS_URS_2025_02/162751119"/>
    <hyperlink ref="F132" r:id="rId8" display="https://podminky.urs.cz/item/CS_URS_2025_02/167151101"/>
    <hyperlink ref="F134" r:id="rId9" display="https://podminky.urs.cz/item/CS_URS_2025_02/171151112"/>
    <hyperlink ref="F145" r:id="rId10" display="https://podminky.urs.cz/item/CS_URS_2025_02/171201231"/>
    <hyperlink ref="F148" r:id="rId11" display="https://podminky.urs.cz/item/CS_URS_2025_02/171251201"/>
    <hyperlink ref="F151" r:id="rId12" display="https://podminky.urs.cz/item/CS_URS_2025_02/174111101"/>
    <hyperlink ref="F160" r:id="rId13" display="https://podminky.urs.cz/item/CS_URS_2025_02/181411131"/>
    <hyperlink ref="F165" r:id="rId14" display="https://podminky.urs.cz/item/CS_URS_2025_02/181951112"/>
    <hyperlink ref="F174" r:id="rId15" display="https://podminky.urs.cz/item/CS_URS_2025_02/182303111"/>
    <hyperlink ref="F181" r:id="rId16" display="https://podminky.urs.cz/item/CS_URS_2025_02/271542211"/>
    <hyperlink ref="F184" r:id="rId17" display="https://podminky.urs.cz/item/CS_URS_2025_02/273321411"/>
    <hyperlink ref="F187" r:id="rId18" display="https://podminky.urs.cz/item/CS_URS_2025_02/273362021"/>
    <hyperlink ref="F191" r:id="rId19" display="https://podminky.urs.cz/item/CS_URS_2025_02/564851011"/>
    <hyperlink ref="F195" r:id="rId20" display="https://podminky.urs.cz/item/CS_URS_2025_02/564861011"/>
    <hyperlink ref="F199" r:id="rId21" display="https://podminky.urs.cz/item/CS_URS_2025_02/564871011"/>
    <hyperlink ref="F203" r:id="rId22" display="https://podminky.urs.cz/item/CS_URS_2025_02/565145101"/>
    <hyperlink ref="F207" r:id="rId23" display="https://podminky.urs.cz/item/CS_URS_2025_02/573211108"/>
    <hyperlink ref="F211" r:id="rId24" display="https://podminky.urs.cz/item/CS_URS_2025_02/577134031"/>
    <hyperlink ref="F215" r:id="rId25" display="https://podminky.urs.cz/item/CS_URS_2025_02/596211110"/>
    <hyperlink ref="F221" r:id="rId26" display="https://podminky.urs.cz/item/CS_URS_2025_02/596212210"/>
    <hyperlink ref="F229" r:id="rId27" display="https://podminky.urs.cz/item/CS_URS_2025_02/916131213"/>
    <hyperlink ref="F235" r:id="rId28" display="https://podminky.urs.cz/item/CS_URS_2025_02/916231213"/>
    <hyperlink ref="F239" r:id="rId29" display="https://podminky.urs.cz/item/CS_URS_2025_02/919122122"/>
    <hyperlink ref="F241" r:id="rId30" display="https://podminky.urs.cz/item/CS_URS_2025_02/919726122"/>
    <hyperlink ref="F248" r:id="rId31" display="https://podminky.urs.cz/item/CS_URS_2025_02/919735113"/>
    <hyperlink ref="F267" r:id="rId32" display="https://podminky.urs.cz/item/CS_URS_2025_02/997221571"/>
    <hyperlink ref="F269" r:id="rId33" display="https://podminky.urs.cz/item/CS_URS_2025_02/997221579"/>
    <hyperlink ref="F272" r:id="rId34" display="https://podminky.urs.cz/item/CS_URS_2025_02/997221612"/>
    <hyperlink ref="F274" r:id="rId35" display="https://podminky.urs.cz/item/CS_URS_2025_02/997221861"/>
    <hyperlink ref="F276" r:id="rId36" display="https://podminky.urs.cz/item/CS_URS_2025_02/997221875"/>
    <hyperlink ref="F280" r:id="rId37" display="https://podminky.urs.cz/item/CS_URS_2025_02/998223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92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117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Polopodzemní kontejnery Kamenná - V. etapa</v>
      </c>
      <c r="F7" s="144"/>
      <c r="G7" s="144"/>
      <c r="H7" s="144"/>
      <c r="L7" s="22"/>
    </row>
    <row r="8" s="1" customFormat="1" ht="12" customHeight="1">
      <c r="B8" s="22"/>
      <c r="D8" s="144" t="s">
        <v>118</v>
      </c>
      <c r="L8" s="22"/>
    </row>
    <row r="9" s="2" customFormat="1" ht="16.5" customHeight="1">
      <c r="A9" s="40"/>
      <c r="B9" s="46"/>
      <c r="C9" s="40"/>
      <c r="D9" s="40"/>
      <c r="E9" s="145" t="s">
        <v>119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120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640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20. 10. 2025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36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38</v>
      </c>
      <c r="E32" s="40"/>
      <c r="F32" s="40"/>
      <c r="G32" s="40"/>
      <c r="H32" s="40"/>
      <c r="I32" s="40"/>
      <c r="J32" s="155">
        <f>ROUND(J96,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40</v>
      </c>
      <c r="G34" s="40"/>
      <c r="H34" s="40"/>
      <c r="I34" s="156" t="s">
        <v>39</v>
      </c>
      <c r="J34" s="156" t="s">
        <v>41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42</v>
      </c>
      <c r="E35" s="144" t="s">
        <v>43</v>
      </c>
      <c r="F35" s="158">
        <f>ROUND((SUM(BE96:BE323)),  2)</f>
        <v>0</v>
      </c>
      <c r="G35" s="40"/>
      <c r="H35" s="40"/>
      <c r="I35" s="159">
        <v>0.20999999999999999</v>
      </c>
      <c r="J35" s="158">
        <f>ROUND(((SUM(BE96:BE323))*I35),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44</v>
      </c>
      <c r="F36" s="158">
        <f>ROUND((SUM(BF96:BF323)),  2)</f>
        <v>0</v>
      </c>
      <c r="G36" s="40"/>
      <c r="H36" s="40"/>
      <c r="I36" s="159">
        <v>0.12</v>
      </c>
      <c r="J36" s="158">
        <f>ROUND(((SUM(BF96:BF323))*I36),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45</v>
      </c>
      <c r="F37" s="158">
        <f>ROUND((SUM(BG96:BG323)),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46</v>
      </c>
      <c r="F38" s="158">
        <f>ROUND((SUM(BH96:BH323)),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47</v>
      </c>
      <c r="F39" s="158">
        <f>ROUND((SUM(BI96:BI323)),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122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Polopodzemní kontejnery Kamenná - V. etapa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118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119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120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1.3 - Lokalita 4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Chomutov</v>
      </c>
      <c r="G56" s="42"/>
      <c r="H56" s="42"/>
      <c r="I56" s="34" t="s">
        <v>23</v>
      </c>
      <c r="J56" s="74" t="str">
        <f>IF(J14="","",J14)</f>
        <v>20. 10. 2025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Statutární město Chomutov</v>
      </c>
      <c r="G58" s="42"/>
      <c r="H58" s="42"/>
      <c r="I58" s="34" t="s">
        <v>31</v>
      </c>
      <c r="J58" s="38" t="str">
        <f>E23</f>
        <v>KAP Atelier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NOKU s.r.o.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123</v>
      </c>
      <c r="D61" s="173"/>
      <c r="E61" s="173"/>
      <c r="F61" s="173"/>
      <c r="G61" s="173"/>
      <c r="H61" s="173"/>
      <c r="I61" s="173"/>
      <c r="J61" s="174" t="s">
        <v>124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70</v>
      </c>
      <c r="D63" s="42"/>
      <c r="E63" s="42"/>
      <c r="F63" s="42"/>
      <c r="G63" s="42"/>
      <c r="H63" s="42"/>
      <c r="I63" s="42"/>
      <c r="J63" s="104">
        <f>J96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125</v>
      </c>
    </row>
    <row r="64" s="9" customFormat="1" ht="24.96" customHeight="1">
      <c r="A64" s="9"/>
      <c r="B64" s="176"/>
      <c r="C64" s="177"/>
      <c r="D64" s="178" t="s">
        <v>126</v>
      </c>
      <c r="E64" s="179"/>
      <c r="F64" s="179"/>
      <c r="G64" s="179"/>
      <c r="H64" s="179"/>
      <c r="I64" s="179"/>
      <c r="J64" s="180">
        <f>J97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127</v>
      </c>
      <c r="E65" s="184"/>
      <c r="F65" s="184"/>
      <c r="G65" s="184"/>
      <c r="H65" s="184"/>
      <c r="I65" s="184"/>
      <c r="J65" s="185">
        <f>J98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128</v>
      </c>
      <c r="E66" s="184"/>
      <c r="F66" s="184"/>
      <c r="G66" s="184"/>
      <c r="H66" s="184"/>
      <c r="I66" s="184"/>
      <c r="J66" s="185">
        <f>J191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129</v>
      </c>
      <c r="E67" s="184"/>
      <c r="F67" s="184"/>
      <c r="G67" s="184"/>
      <c r="H67" s="184"/>
      <c r="I67" s="184"/>
      <c r="J67" s="185">
        <f>J201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130</v>
      </c>
      <c r="E68" s="184"/>
      <c r="F68" s="184"/>
      <c r="G68" s="184"/>
      <c r="H68" s="184"/>
      <c r="I68" s="184"/>
      <c r="J68" s="185">
        <f>J239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131</v>
      </c>
      <c r="E69" s="184"/>
      <c r="F69" s="184"/>
      <c r="G69" s="184"/>
      <c r="H69" s="184"/>
      <c r="I69" s="184"/>
      <c r="J69" s="185">
        <f>J283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132</v>
      </c>
      <c r="E70" s="184"/>
      <c r="F70" s="184"/>
      <c r="G70" s="184"/>
      <c r="H70" s="184"/>
      <c r="I70" s="184"/>
      <c r="J70" s="185">
        <f>J302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6"/>
      <c r="C71" s="177"/>
      <c r="D71" s="178" t="s">
        <v>133</v>
      </c>
      <c r="E71" s="179"/>
      <c r="F71" s="179"/>
      <c r="G71" s="179"/>
      <c r="H71" s="179"/>
      <c r="I71" s="179"/>
      <c r="J71" s="180">
        <f>J305</f>
        <v>0</v>
      </c>
      <c r="K71" s="177"/>
      <c r="L71" s="18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2"/>
      <c r="C72" s="127"/>
      <c r="D72" s="183" t="s">
        <v>134</v>
      </c>
      <c r="E72" s="184"/>
      <c r="F72" s="184"/>
      <c r="G72" s="184"/>
      <c r="H72" s="184"/>
      <c r="I72" s="184"/>
      <c r="J72" s="185">
        <f>J306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7"/>
      <c r="D73" s="183" t="s">
        <v>135</v>
      </c>
      <c r="E73" s="184"/>
      <c r="F73" s="184"/>
      <c r="G73" s="184"/>
      <c r="H73" s="184"/>
      <c r="I73" s="184"/>
      <c r="J73" s="185">
        <f>J314</f>
        <v>0</v>
      </c>
      <c r="K73" s="127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7"/>
      <c r="D74" s="183" t="s">
        <v>136</v>
      </c>
      <c r="E74" s="184"/>
      <c r="F74" s="184"/>
      <c r="G74" s="184"/>
      <c r="H74" s="184"/>
      <c r="I74" s="184"/>
      <c r="J74" s="185">
        <f>J322</f>
        <v>0</v>
      </c>
      <c r="K74" s="127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80" s="2" customFormat="1" ht="6.96" customHeight="1">
      <c r="A80" s="40"/>
      <c r="B80" s="63"/>
      <c r="C80" s="64"/>
      <c r="D80" s="64"/>
      <c r="E80" s="64"/>
      <c r="F80" s="64"/>
      <c r="G80" s="64"/>
      <c r="H80" s="64"/>
      <c r="I80" s="64"/>
      <c r="J80" s="64"/>
      <c r="K80" s="64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4.96" customHeight="1">
      <c r="A81" s="40"/>
      <c r="B81" s="41"/>
      <c r="C81" s="25" t="s">
        <v>137</v>
      </c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16</v>
      </c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171" t="str">
        <f>E7</f>
        <v>Polopodzemní kontejnery Kamenná - V. etapa</v>
      </c>
      <c r="F84" s="34"/>
      <c r="G84" s="34"/>
      <c r="H84" s="34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" customFormat="1" ht="12" customHeight="1">
      <c r="B85" s="23"/>
      <c r="C85" s="34" t="s">
        <v>118</v>
      </c>
      <c r="D85" s="24"/>
      <c r="E85" s="24"/>
      <c r="F85" s="24"/>
      <c r="G85" s="24"/>
      <c r="H85" s="24"/>
      <c r="I85" s="24"/>
      <c r="J85" s="24"/>
      <c r="K85" s="24"/>
      <c r="L85" s="22"/>
    </row>
    <row r="86" s="2" customFormat="1" ht="16.5" customHeight="1">
      <c r="A86" s="40"/>
      <c r="B86" s="41"/>
      <c r="C86" s="42"/>
      <c r="D86" s="42"/>
      <c r="E86" s="171" t="s">
        <v>119</v>
      </c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120</v>
      </c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6.5" customHeight="1">
      <c r="A88" s="40"/>
      <c r="B88" s="41"/>
      <c r="C88" s="42"/>
      <c r="D88" s="42"/>
      <c r="E88" s="71" t="str">
        <f>E11</f>
        <v>SO 1.3 - Lokalita 4</v>
      </c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4" t="s">
        <v>21</v>
      </c>
      <c r="D90" s="42"/>
      <c r="E90" s="42"/>
      <c r="F90" s="29" t="str">
        <f>F14</f>
        <v>Chomutov</v>
      </c>
      <c r="G90" s="42"/>
      <c r="H90" s="42"/>
      <c r="I90" s="34" t="s">
        <v>23</v>
      </c>
      <c r="J90" s="74" t="str">
        <f>IF(J14="","",J14)</f>
        <v>20. 10. 2025</v>
      </c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4" t="s">
        <v>25</v>
      </c>
      <c r="D92" s="42"/>
      <c r="E92" s="42"/>
      <c r="F92" s="29" t="str">
        <f>E17</f>
        <v>Statutární město Chomutov</v>
      </c>
      <c r="G92" s="42"/>
      <c r="H92" s="42"/>
      <c r="I92" s="34" t="s">
        <v>31</v>
      </c>
      <c r="J92" s="38" t="str">
        <f>E23</f>
        <v>KAP Atelier s.r.o.</v>
      </c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4" t="s">
        <v>29</v>
      </c>
      <c r="D93" s="42"/>
      <c r="E93" s="42"/>
      <c r="F93" s="29" t="str">
        <f>IF(E20="","",E20)</f>
        <v>Vyplň údaj</v>
      </c>
      <c r="G93" s="42"/>
      <c r="H93" s="42"/>
      <c r="I93" s="34" t="s">
        <v>34</v>
      </c>
      <c r="J93" s="38" t="str">
        <f>E26</f>
        <v>NOKU s.r.o.</v>
      </c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0.32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4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11" customFormat="1" ht="29.28" customHeight="1">
      <c r="A95" s="187"/>
      <c r="B95" s="188"/>
      <c r="C95" s="189" t="s">
        <v>138</v>
      </c>
      <c r="D95" s="190" t="s">
        <v>57</v>
      </c>
      <c r="E95" s="190" t="s">
        <v>53</v>
      </c>
      <c r="F95" s="190" t="s">
        <v>54</v>
      </c>
      <c r="G95" s="190" t="s">
        <v>139</v>
      </c>
      <c r="H95" s="190" t="s">
        <v>140</v>
      </c>
      <c r="I95" s="190" t="s">
        <v>141</v>
      </c>
      <c r="J95" s="190" t="s">
        <v>124</v>
      </c>
      <c r="K95" s="191" t="s">
        <v>142</v>
      </c>
      <c r="L95" s="192"/>
      <c r="M95" s="94" t="s">
        <v>19</v>
      </c>
      <c r="N95" s="95" t="s">
        <v>42</v>
      </c>
      <c r="O95" s="95" t="s">
        <v>143</v>
      </c>
      <c r="P95" s="95" t="s">
        <v>144</v>
      </c>
      <c r="Q95" s="95" t="s">
        <v>145</v>
      </c>
      <c r="R95" s="95" t="s">
        <v>146</v>
      </c>
      <c r="S95" s="95" t="s">
        <v>147</v>
      </c>
      <c r="T95" s="96" t="s">
        <v>148</v>
      </c>
      <c r="U95" s="187"/>
      <c r="V95" s="187"/>
      <c r="W95" s="187"/>
      <c r="X95" s="187"/>
      <c r="Y95" s="187"/>
      <c r="Z95" s="187"/>
      <c r="AA95" s="187"/>
      <c r="AB95" s="187"/>
      <c r="AC95" s="187"/>
      <c r="AD95" s="187"/>
      <c r="AE95" s="187"/>
    </row>
    <row r="96" s="2" customFormat="1" ht="22.8" customHeight="1">
      <c r="A96" s="40"/>
      <c r="B96" s="41"/>
      <c r="C96" s="101" t="s">
        <v>149</v>
      </c>
      <c r="D96" s="42"/>
      <c r="E96" s="42"/>
      <c r="F96" s="42"/>
      <c r="G96" s="42"/>
      <c r="H96" s="42"/>
      <c r="I96" s="42"/>
      <c r="J96" s="193">
        <f>BK96</f>
        <v>0</v>
      </c>
      <c r="K96" s="42"/>
      <c r="L96" s="46"/>
      <c r="M96" s="97"/>
      <c r="N96" s="194"/>
      <c r="O96" s="98"/>
      <c r="P96" s="195">
        <f>P97+P305</f>
        <v>0</v>
      </c>
      <c r="Q96" s="98"/>
      <c r="R96" s="195">
        <f>R97+R305</f>
        <v>129.10018640999999</v>
      </c>
      <c r="S96" s="98"/>
      <c r="T96" s="196">
        <f>T97+T305</f>
        <v>34.934999999999995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71</v>
      </c>
      <c r="AU96" s="19" t="s">
        <v>125</v>
      </c>
      <c r="BK96" s="197">
        <f>BK97+BK305</f>
        <v>0</v>
      </c>
    </row>
    <row r="97" s="12" customFormat="1" ht="25.92" customHeight="1">
      <c r="A97" s="12"/>
      <c r="B97" s="198"/>
      <c r="C97" s="199"/>
      <c r="D97" s="200" t="s">
        <v>71</v>
      </c>
      <c r="E97" s="201" t="s">
        <v>150</v>
      </c>
      <c r="F97" s="201" t="s">
        <v>151</v>
      </c>
      <c r="G97" s="199"/>
      <c r="H97" s="199"/>
      <c r="I97" s="202"/>
      <c r="J97" s="203">
        <f>BK97</f>
        <v>0</v>
      </c>
      <c r="K97" s="199"/>
      <c r="L97" s="204"/>
      <c r="M97" s="205"/>
      <c r="N97" s="206"/>
      <c r="O97" s="206"/>
      <c r="P97" s="207">
        <f>P98+P191+P201+P239+P283+P302</f>
        <v>0</v>
      </c>
      <c r="Q97" s="206"/>
      <c r="R97" s="207">
        <f>R98+R191+R201+R239+R283+R302</f>
        <v>129.10018640999999</v>
      </c>
      <c r="S97" s="206"/>
      <c r="T97" s="208">
        <f>T98+T191+T201+T239+T283+T302</f>
        <v>34.934999999999995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9" t="s">
        <v>79</v>
      </c>
      <c r="AT97" s="210" t="s">
        <v>71</v>
      </c>
      <c r="AU97" s="210" t="s">
        <v>72</v>
      </c>
      <c r="AY97" s="209" t="s">
        <v>152</v>
      </c>
      <c r="BK97" s="211">
        <f>BK98+BK191+BK201+BK239+BK283+BK302</f>
        <v>0</v>
      </c>
    </row>
    <row r="98" s="12" customFormat="1" ht="22.8" customHeight="1">
      <c r="A98" s="12"/>
      <c r="B98" s="198"/>
      <c r="C98" s="199"/>
      <c r="D98" s="200" t="s">
        <v>71</v>
      </c>
      <c r="E98" s="212" t="s">
        <v>79</v>
      </c>
      <c r="F98" s="212" t="s">
        <v>153</v>
      </c>
      <c r="G98" s="199"/>
      <c r="H98" s="199"/>
      <c r="I98" s="202"/>
      <c r="J98" s="213">
        <f>BK98</f>
        <v>0</v>
      </c>
      <c r="K98" s="199"/>
      <c r="L98" s="204"/>
      <c r="M98" s="205"/>
      <c r="N98" s="206"/>
      <c r="O98" s="206"/>
      <c r="P98" s="207">
        <f>SUM(P99:P190)</f>
        <v>0</v>
      </c>
      <c r="Q98" s="206"/>
      <c r="R98" s="207">
        <f>SUM(R99:R190)</f>
        <v>93.180250000000001</v>
      </c>
      <c r="S98" s="206"/>
      <c r="T98" s="208">
        <f>SUM(T99:T190)</f>
        <v>34.934999999999995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9" t="s">
        <v>79</v>
      </c>
      <c r="AT98" s="210" t="s">
        <v>71</v>
      </c>
      <c r="AU98" s="210" t="s">
        <v>79</v>
      </c>
      <c r="AY98" s="209" t="s">
        <v>152</v>
      </c>
      <c r="BK98" s="211">
        <f>SUM(BK99:BK190)</f>
        <v>0</v>
      </c>
    </row>
    <row r="99" s="2" customFormat="1" ht="24.15" customHeight="1">
      <c r="A99" s="40"/>
      <c r="B99" s="41"/>
      <c r="C99" s="214" t="s">
        <v>79</v>
      </c>
      <c r="D99" s="214" t="s">
        <v>154</v>
      </c>
      <c r="E99" s="215" t="s">
        <v>641</v>
      </c>
      <c r="F99" s="216" t="s">
        <v>642</v>
      </c>
      <c r="G99" s="217" t="s">
        <v>407</v>
      </c>
      <c r="H99" s="218">
        <v>2</v>
      </c>
      <c r="I99" s="219"/>
      <c r="J99" s="220">
        <f>ROUND(I99*H99,2)</f>
        <v>0</v>
      </c>
      <c r="K99" s="216" t="s">
        <v>158</v>
      </c>
      <c r="L99" s="46"/>
      <c r="M99" s="221" t="s">
        <v>19</v>
      </c>
      <c r="N99" s="222" t="s">
        <v>43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159</v>
      </c>
      <c r="AT99" s="225" t="s">
        <v>154</v>
      </c>
      <c r="AU99" s="225" t="s">
        <v>81</v>
      </c>
      <c r="AY99" s="19" t="s">
        <v>152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79</v>
      </c>
      <c r="BK99" s="226">
        <f>ROUND(I99*H99,2)</f>
        <v>0</v>
      </c>
      <c r="BL99" s="19" t="s">
        <v>159</v>
      </c>
      <c r="BM99" s="225" t="s">
        <v>643</v>
      </c>
    </row>
    <row r="100" s="2" customFormat="1">
      <c r="A100" s="40"/>
      <c r="B100" s="41"/>
      <c r="C100" s="42"/>
      <c r="D100" s="227" t="s">
        <v>161</v>
      </c>
      <c r="E100" s="42"/>
      <c r="F100" s="228" t="s">
        <v>644</v>
      </c>
      <c r="G100" s="42"/>
      <c r="H100" s="42"/>
      <c r="I100" s="229"/>
      <c r="J100" s="42"/>
      <c r="K100" s="42"/>
      <c r="L100" s="46"/>
      <c r="M100" s="230"/>
      <c r="N100" s="231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161</v>
      </c>
      <c r="AU100" s="19" t="s">
        <v>81</v>
      </c>
    </row>
    <row r="101" s="2" customFormat="1" ht="16.5" customHeight="1">
      <c r="A101" s="40"/>
      <c r="B101" s="41"/>
      <c r="C101" s="214" t="s">
        <v>81</v>
      </c>
      <c r="D101" s="214" t="s">
        <v>154</v>
      </c>
      <c r="E101" s="215" t="s">
        <v>645</v>
      </c>
      <c r="F101" s="216" t="s">
        <v>646</v>
      </c>
      <c r="G101" s="217" t="s">
        <v>407</v>
      </c>
      <c r="H101" s="218">
        <v>2</v>
      </c>
      <c r="I101" s="219"/>
      <c r="J101" s="220">
        <f>ROUND(I101*H101,2)</f>
        <v>0</v>
      </c>
      <c r="K101" s="216" t="s">
        <v>158</v>
      </c>
      <c r="L101" s="46"/>
      <c r="M101" s="221" t="s">
        <v>19</v>
      </c>
      <c r="N101" s="222" t="s">
        <v>43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159</v>
      </c>
      <c r="AT101" s="225" t="s">
        <v>154</v>
      </c>
      <c r="AU101" s="225" t="s">
        <v>81</v>
      </c>
      <c r="AY101" s="19" t="s">
        <v>152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79</v>
      </c>
      <c r="BK101" s="226">
        <f>ROUND(I101*H101,2)</f>
        <v>0</v>
      </c>
      <c r="BL101" s="19" t="s">
        <v>159</v>
      </c>
      <c r="BM101" s="225" t="s">
        <v>647</v>
      </c>
    </row>
    <row r="102" s="2" customFormat="1">
      <c r="A102" s="40"/>
      <c r="B102" s="41"/>
      <c r="C102" s="42"/>
      <c r="D102" s="227" t="s">
        <v>161</v>
      </c>
      <c r="E102" s="42"/>
      <c r="F102" s="228" t="s">
        <v>648</v>
      </c>
      <c r="G102" s="42"/>
      <c r="H102" s="42"/>
      <c r="I102" s="229"/>
      <c r="J102" s="42"/>
      <c r="K102" s="42"/>
      <c r="L102" s="46"/>
      <c r="M102" s="230"/>
      <c r="N102" s="231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161</v>
      </c>
      <c r="AU102" s="19" t="s">
        <v>81</v>
      </c>
    </row>
    <row r="103" s="2" customFormat="1" ht="33" customHeight="1">
      <c r="A103" s="40"/>
      <c r="B103" s="41"/>
      <c r="C103" s="214" t="s">
        <v>170</v>
      </c>
      <c r="D103" s="214" t="s">
        <v>154</v>
      </c>
      <c r="E103" s="215" t="s">
        <v>155</v>
      </c>
      <c r="F103" s="216" t="s">
        <v>156</v>
      </c>
      <c r="G103" s="217" t="s">
        <v>157</v>
      </c>
      <c r="H103" s="218">
        <v>45</v>
      </c>
      <c r="I103" s="219"/>
      <c r="J103" s="220">
        <f>ROUND(I103*H103,2)</f>
        <v>0</v>
      </c>
      <c r="K103" s="216" t="s">
        <v>158</v>
      </c>
      <c r="L103" s="46"/>
      <c r="M103" s="221" t="s">
        <v>19</v>
      </c>
      <c r="N103" s="222" t="s">
        <v>43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0.28999999999999998</v>
      </c>
      <c r="T103" s="224">
        <f>S103*H103</f>
        <v>13.049999999999999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159</v>
      </c>
      <c r="AT103" s="225" t="s">
        <v>154</v>
      </c>
      <c r="AU103" s="225" t="s">
        <v>81</v>
      </c>
      <c r="AY103" s="19" t="s">
        <v>152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79</v>
      </c>
      <c r="BK103" s="226">
        <f>ROUND(I103*H103,2)</f>
        <v>0</v>
      </c>
      <c r="BL103" s="19" t="s">
        <v>159</v>
      </c>
      <c r="BM103" s="225" t="s">
        <v>649</v>
      </c>
    </row>
    <row r="104" s="2" customFormat="1">
      <c r="A104" s="40"/>
      <c r="B104" s="41"/>
      <c r="C104" s="42"/>
      <c r="D104" s="227" t="s">
        <v>161</v>
      </c>
      <c r="E104" s="42"/>
      <c r="F104" s="228" t="s">
        <v>162</v>
      </c>
      <c r="G104" s="42"/>
      <c r="H104" s="42"/>
      <c r="I104" s="229"/>
      <c r="J104" s="42"/>
      <c r="K104" s="42"/>
      <c r="L104" s="46"/>
      <c r="M104" s="230"/>
      <c r="N104" s="231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161</v>
      </c>
      <c r="AU104" s="19" t="s">
        <v>81</v>
      </c>
    </row>
    <row r="105" s="13" customFormat="1">
      <c r="A105" s="13"/>
      <c r="B105" s="232"/>
      <c r="C105" s="233"/>
      <c r="D105" s="234" t="s">
        <v>163</v>
      </c>
      <c r="E105" s="235" t="s">
        <v>19</v>
      </c>
      <c r="F105" s="236" t="s">
        <v>650</v>
      </c>
      <c r="G105" s="233"/>
      <c r="H105" s="235" t="s">
        <v>19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2" t="s">
        <v>163</v>
      </c>
      <c r="AU105" s="242" t="s">
        <v>81</v>
      </c>
      <c r="AV105" s="13" t="s">
        <v>79</v>
      </c>
      <c r="AW105" s="13" t="s">
        <v>33</v>
      </c>
      <c r="AX105" s="13" t="s">
        <v>72</v>
      </c>
      <c r="AY105" s="242" t="s">
        <v>152</v>
      </c>
    </row>
    <row r="106" s="14" customFormat="1">
      <c r="A106" s="14"/>
      <c r="B106" s="243"/>
      <c r="C106" s="244"/>
      <c r="D106" s="234" t="s">
        <v>163</v>
      </c>
      <c r="E106" s="245" t="s">
        <v>19</v>
      </c>
      <c r="F106" s="246" t="s">
        <v>423</v>
      </c>
      <c r="G106" s="244"/>
      <c r="H106" s="247">
        <v>45</v>
      </c>
      <c r="I106" s="248"/>
      <c r="J106" s="244"/>
      <c r="K106" s="244"/>
      <c r="L106" s="249"/>
      <c r="M106" s="250"/>
      <c r="N106" s="251"/>
      <c r="O106" s="251"/>
      <c r="P106" s="251"/>
      <c r="Q106" s="251"/>
      <c r="R106" s="251"/>
      <c r="S106" s="251"/>
      <c r="T106" s="252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3" t="s">
        <v>163</v>
      </c>
      <c r="AU106" s="253" t="s">
        <v>81</v>
      </c>
      <c r="AV106" s="14" t="s">
        <v>81</v>
      </c>
      <c r="AW106" s="14" t="s">
        <v>33</v>
      </c>
      <c r="AX106" s="14" t="s">
        <v>79</v>
      </c>
      <c r="AY106" s="253" t="s">
        <v>152</v>
      </c>
    </row>
    <row r="107" s="2" customFormat="1" ht="24.15" customHeight="1">
      <c r="A107" s="40"/>
      <c r="B107" s="41"/>
      <c r="C107" s="214" t="s">
        <v>159</v>
      </c>
      <c r="D107" s="214" t="s">
        <v>154</v>
      </c>
      <c r="E107" s="215" t="s">
        <v>651</v>
      </c>
      <c r="F107" s="216" t="s">
        <v>652</v>
      </c>
      <c r="G107" s="217" t="s">
        <v>157</v>
      </c>
      <c r="H107" s="218">
        <v>45</v>
      </c>
      <c r="I107" s="219"/>
      <c r="J107" s="220">
        <f>ROUND(I107*H107,2)</f>
        <v>0</v>
      </c>
      <c r="K107" s="216" t="s">
        <v>158</v>
      </c>
      <c r="L107" s="46"/>
      <c r="M107" s="221" t="s">
        <v>19</v>
      </c>
      <c r="N107" s="222" t="s">
        <v>43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0.32500000000000001</v>
      </c>
      <c r="T107" s="224">
        <f>S107*H107</f>
        <v>14.625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159</v>
      </c>
      <c r="AT107" s="225" t="s">
        <v>154</v>
      </c>
      <c r="AU107" s="225" t="s">
        <v>81</v>
      </c>
      <c r="AY107" s="19" t="s">
        <v>152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79</v>
      </c>
      <c r="BK107" s="226">
        <f>ROUND(I107*H107,2)</f>
        <v>0</v>
      </c>
      <c r="BL107" s="19" t="s">
        <v>159</v>
      </c>
      <c r="BM107" s="225" t="s">
        <v>653</v>
      </c>
    </row>
    <row r="108" s="2" customFormat="1">
      <c r="A108" s="40"/>
      <c r="B108" s="41"/>
      <c r="C108" s="42"/>
      <c r="D108" s="227" t="s">
        <v>161</v>
      </c>
      <c r="E108" s="42"/>
      <c r="F108" s="228" t="s">
        <v>654</v>
      </c>
      <c r="G108" s="42"/>
      <c r="H108" s="42"/>
      <c r="I108" s="229"/>
      <c r="J108" s="42"/>
      <c r="K108" s="42"/>
      <c r="L108" s="46"/>
      <c r="M108" s="230"/>
      <c r="N108" s="231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161</v>
      </c>
      <c r="AU108" s="19" t="s">
        <v>81</v>
      </c>
    </row>
    <row r="109" s="13" customFormat="1">
      <c r="A109" s="13"/>
      <c r="B109" s="232"/>
      <c r="C109" s="233"/>
      <c r="D109" s="234" t="s">
        <v>163</v>
      </c>
      <c r="E109" s="235" t="s">
        <v>19</v>
      </c>
      <c r="F109" s="236" t="s">
        <v>650</v>
      </c>
      <c r="G109" s="233"/>
      <c r="H109" s="235" t="s">
        <v>19</v>
      </c>
      <c r="I109" s="237"/>
      <c r="J109" s="233"/>
      <c r="K109" s="233"/>
      <c r="L109" s="238"/>
      <c r="M109" s="239"/>
      <c r="N109" s="240"/>
      <c r="O109" s="240"/>
      <c r="P109" s="240"/>
      <c r="Q109" s="240"/>
      <c r="R109" s="240"/>
      <c r="S109" s="240"/>
      <c r="T109" s="24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2" t="s">
        <v>163</v>
      </c>
      <c r="AU109" s="242" t="s">
        <v>81</v>
      </c>
      <c r="AV109" s="13" t="s">
        <v>79</v>
      </c>
      <c r="AW109" s="13" t="s">
        <v>33</v>
      </c>
      <c r="AX109" s="13" t="s">
        <v>72</v>
      </c>
      <c r="AY109" s="242" t="s">
        <v>152</v>
      </c>
    </row>
    <row r="110" s="14" customFormat="1">
      <c r="A110" s="14"/>
      <c r="B110" s="243"/>
      <c r="C110" s="244"/>
      <c r="D110" s="234" t="s">
        <v>163</v>
      </c>
      <c r="E110" s="245" t="s">
        <v>19</v>
      </c>
      <c r="F110" s="246" t="s">
        <v>423</v>
      </c>
      <c r="G110" s="244"/>
      <c r="H110" s="247">
        <v>45</v>
      </c>
      <c r="I110" s="248"/>
      <c r="J110" s="244"/>
      <c r="K110" s="244"/>
      <c r="L110" s="249"/>
      <c r="M110" s="250"/>
      <c r="N110" s="251"/>
      <c r="O110" s="251"/>
      <c r="P110" s="251"/>
      <c r="Q110" s="251"/>
      <c r="R110" s="251"/>
      <c r="S110" s="251"/>
      <c r="T110" s="252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3" t="s">
        <v>163</v>
      </c>
      <c r="AU110" s="253" t="s">
        <v>81</v>
      </c>
      <c r="AV110" s="14" t="s">
        <v>81</v>
      </c>
      <c r="AW110" s="14" t="s">
        <v>33</v>
      </c>
      <c r="AX110" s="14" t="s">
        <v>79</v>
      </c>
      <c r="AY110" s="253" t="s">
        <v>152</v>
      </c>
    </row>
    <row r="111" s="2" customFormat="1" ht="24.15" customHeight="1">
      <c r="A111" s="40"/>
      <c r="B111" s="41"/>
      <c r="C111" s="214" t="s">
        <v>183</v>
      </c>
      <c r="D111" s="214" t="s">
        <v>154</v>
      </c>
      <c r="E111" s="215" t="s">
        <v>171</v>
      </c>
      <c r="F111" s="216" t="s">
        <v>172</v>
      </c>
      <c r="G111" s="217" t="s">
        <v>157</v>
      </c>
      <c r="H111" s="218">
        <v>10</v>
      </c>
      <c r="I111" s="219"/>
      <c r="J111" s="220">
        <f>ROUND(I111*H111,2)</f>
        <v>0</v>
      </c>
      <c r="K111" s="216" t="s">
        <v>158</v>
      </c>
      <c r="L111" s="46"/>
      <c r="M111" s="221" t="s">
        <v>19</v>
      </c>
      <c r="N111" s="222" t="s">
        <v>43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0.316</v>
      </c>
      <c r="T111" s="224">
        <f>S111*H111</f>
        <v>3.1600000000000001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159</v>
      </c>
      <c r="AT111" s="225" t="s">
        <v>154</v>
      </c>
      <c r="AU111" s="225" t="s">
        <v>81</v>
      </c>
      <c r="AY111" s="19" t="s">
        <v>152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79</v>
      </c>
      <c r="BK111" s="226">
        <f>ROUND(I111*H111,2)</f>
        <v>0</v>
      </c>
      <c r="BL111" s="19" t="s">
        <v>159</v>
      </c>
      <c r="BM111" s="225" t="s">
        <v>655</v>
      </c>
    </row>
    <row r="112" s="2" customFormat="1">
      <c r="A112" s="40"/>
      <c r="B112" s="41"/>
      <c r="C112" s="42"/>
      <c r="D112" s="227" t="s">
        <v>161</v>
      </c>
      <c r="E112" s="42"/>
      <c r="F112" s="228" t="s">
        <v>174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161</v>
      </c>
      <c r="AU112" s="19" t="s">
        <v>81</v>
      </c>
    </row>
    <row r="113" s="13" customFormat="1">
      <c r="A113" s="13"/>
      <c r="B113" s="232"/>
      <c r="C113" s="233"/>
      <c r="D113" s="234" t="s">
        <v>163</v>
      </c>
      <c r="E113" s="235" t="s">
        <v>19</v>
      </c>
      <c r="F113" s="236" t="s">
        <v>175</v>
      </c>
      <c r="G113" s="233"/>
      <c r="H113" s="235" t="s">
        <v>19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163</v>
      </c>
      <c r="AU113" s="242" t="s">
        <v>81</v>
      </c>
      <c r="AV113" s="13" t="s">
        <v>79</v>
      </c>
      <c r="AW113" s="13" t="s">
        <v>33</v>
      </c>
      <c r="AX113" s="13" t="s">
        <v>72</v>
      </c>
      <c r="AY113" s="242" t="s">
        <v>152</v>
      </c>
    </row>
    <row r="114" s="14" customFormat="1">
      <c r="A114" s="14"/>
      <c r="B114" s="243"/>
      <c r="C114" s="244"/>
      <c r="D114" s="234" t="s">
        <v>163</v>
      </c>
      <c r="E114" s="245" t="s">
        <v>19</v>
      </c>
      <c r="F114" s="246" t="s">
        <v>656</v>
      </c>
      <c r="G114" s="244"/>
      <c r="H114" s="247">
        <v>10</v>
      </c>
      <c r="I114" s="248"/>
      <c r="J114" s="244"/>
      <c r="K114" s="244"/>
      <c r="L114" s="249"/>
      <c r="M114" s="250"/>
      <c r="N114" s="251"/>
      <c r="O114" s="251"/>
      <c r="P114" s="251"/>
      <c r="Q114" s="251"/>
      <c r="R114" s="251"/>
      <c r="S114" s="251"/>
      <c r="T114" s="252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3" t="s">
        <v>163</v>
      </c>
      <c r="AU114" s="253" t="s">
        <v>81</v>
      </c>
      <c r="AV114" s="14" t="s">
        <v>81</v>
      </c>
      <c r="AW114" s="14" t="s">
        <v>33</v>
      </c>
      <c r="AX114" s="14" t="s">
        <v>79</v>
      </c>
      <c r="AY114" s="253" t="s">
        <v>152</v>
      </c>
    </row>
    <row r="115" s="2" customFormat="1" ht="24.15" customHeight="1">
      <c r="A115" s="40"/>
      <c r="B115" s="41"/>
      <c r="C115" s="214" t="s">
        <v>195</v>
      </c>
      <c r="D115" s="214" t="s">
        <v>154</v>
      </c>
      <c r="E115" s="215" t="s">
        <v>177</v>
      </c>
      <c r="F115" s="216" t="s">
        <v>178</v>
      </c>
      <c r="G115" s="217" t="s">
        <v>179</v>
      </c>
      <c r="H115" s="218">
        <v>20</v>
      </c>
      <c r="I115" s="219"/>
      <c r="J115" s="220">
        <f>ROUND(I115*H115,2)</f>
        <v>0</v>
      </c>
      <c r="K115" s="216" t="s">
        <v>158</v>
      </c>
      <c r="L115" s="46"/>
      <c r="M115" s="221" t="s">
        <v>19</v>
      </c>
      <c r="N115" s="222" t="s">
        <v>43</v>
      </c>
      <c r="O115" s="86"/>
      <c r="P115" s="223">
        <f>O115*H115</f>
        <v>0</v>
      </c>
      <c r="Q115" s="223">
        <v>0</v>
      </c>
      <c r="R115" s="223">
        <f>Q115*H115</f>
        <v>0</v>
      </c>
      <c r="S115" s="223">
        <v>0.20499999999999999</v>
      </c>
      <c r="T115" s="224">
        <f>S115*H115</f>
        <v>4.0999999999999996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159</v>
      </c>
      <c r="AT115" s="225" t="s">
        <v>154</v>
      </c>
      <c r="AU115" s="225" t="s">
        <v>81</v>
      </c>
      <c r="AY115" s="19" t="s">
        <v>152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79</v>
      </c>
      <c r="BK115" s="226">
        <f>ROUND(I115*H115,2)</f>
        <v>0</v>
      </c>
      <c r="BL115" s="19" t="s">
        <v>159</v>
      </c>
      <c r="BM115" s="225" t="s">
        <v>657</v>
      </c>
    </row>
    <row r="116" s="2" customFormat="1">
      <c r="A116" s="40"/>
      <c r="B116" s="41"/>
      <c r="C116" s="42"/>
      <c r="D116" s="227" t="s">
        <v>161</v>
      </c>
      <c r="E116" s="42"/>
      <c r="F116" s="228" t="s">
        <v>181</v>
      </c>
      <c r="G116" s="42"/>
      <c r="H116" s="42"/>
      <c r="I116" s="229"/>
      <c r="J116" s="42"/>
      <c r="K116" s="42"/>
      <c r="L116" s="46"/>
      <c r="M116" s="230"/>
      <c r="N116" s="231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161</v>
      </c>
      <c r="AU116" s="19" t="s">
        <v>81</v>
      </c>
    </row>
    <row r="117" s="14" customFormat="1">
      <c r="A117" s="14"/>
      <c r="B117" s="243"/>
      <c r="C117" s="244"/>
      <c r="D117" s="234" t="s">
        <v>163</v>
      </c>
      <c r="E117" s="245" t="s">
        <v>19</v>
      </c>
      <c r="F117" s="246" t="s">
        <v>285</v>
      </c>
      <c r="G117" s="244"/>
      <c r="H117" s="247">
        <v>20</v>
      </c>
      <c r="I117" s="248"/>
      <c r="J117" s="244"/>
      <c r="K117" s="244"/>
      <c r="L117" s="249"/>
      <c r="M117" s="250"/>
      <c r="N117" s="251"/>
      <c r="O117" s="251"/>
      <c r="P117" s="251"/>
      <c r="Q117" s="251"/>
      <c r="R117" s="251"/>
      <c r="S117" s="251"/>
      <c r="T117" s="252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3" t="s">
        <v>163</v>
      </c>
      <c r="AU117" s="253" t="s">
        <v>81</v>
      </c>
      <c r="AV117" s="14" t="s">
        <v>81</v>
      </c>
      <c r="AW117" s="14" t="s">
        <v>33</v>
      </c>
      <c r="AX117" s="14" t="s">
        <v>79</v>
      </c>
      <c r="AY117" s="253" t="s">
        <v>152</v>
      </c>
    </row>
    <row r="118" s="2" customFormat="1" ht="16.5" customHeight="1">
      <c r="A118" s="40"/>
      <c r="B118" s="41"/>
      <c r="C118" s="214" t="s">
        <v>202</v>
      </c>
      <c r="D118" s="214" t="s">
        <v>154</v>
      </c>
      <c r="E118" s="215" t="s">
        <v>525</v>
      </c>
      <c r="F118" s="216" t="s">
        <v>526</v>
      </c>
      <c r="G118" s="217" t="s">
        <v>157</v>
      </c>
      <c r="H118" s="218">
        <v>40</v>
      </c>
      <c r="I118" s="219"/>
      <c r="J118" s="220">
        <f>ROUND(I118*H118,2)</f>
        <v>0</v>
      </c>
      <c r="K118" s="216" t="s">
        <v>158</v>
      </c>
      <c r="L118" s="46"/>
      <c r="M118" s="221" t="s">
        <v>19</v>
      </c>
      <c r="N118" s="222" t="s">
        <v>43</v>
      </c>
      <c r="O118" s="86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159</v>
      </c>
      <c r="AT118" s="225" t="s">
        <v>154</v>
      </c>
      <c r="AU118" s="225" t="s">
        <v>81</v>
      </c>
      <c r="AY118" s="19" t="s">
        <v>152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79</v>
      </c>
      <c r="BK118" s="226">
        <f>ROUND(I118*H118,2)</f>
        <v>0</v>
      </c>
      <c r="BL118" s="19" t="s">
        <v>159</v>
      </c>
      <c r="BM118" s="225" t="s">
        <v>658</v>
      </c>
    </row>
    <row r="119" s="2" customFormat="1">
      <c r="A119" s="40"/>
      <c r="B119" s="41"/>
      <c r="C119" s="42"/>
      <c r="D119" s="227" t="s">
        <v>161</v>
      </c>
      <c r="E119" s="42"/>
      <c r="F119" s="228" t="s">
        <v>528</v>
      </c>
      <c r="G119" s="42"/>
      <c r="H119" s="42"/>
      <c r="I119" s="229"/>
      <c r="J119" s="42"/>
      <c r="K119" s="42"/>
      <c r="L119" s="46"/>
      <c r="M119" s="230"/>
      <c r="N119" s="231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161</v>
      </c>
      <c r="AU119" s="19" t="s">
        <v>81</v>
      </c>
    </row>
    <row r="120" s="14" customFormat="1">
      <c r="A120" s="14"/>
      <c r="B120" s="243"/>
      <c r="C120" s="244"/>
      <c r="D120" s="234" t="s">
        <v>163</v>
      </c>
      <c r="E120" s="245" t="s">
        <v>19</v>
      </c>
      <c r="F120" s="246" t="s">
        <v>397</v>
      </c>
      <c r="G120" s="244"/>
      <c r="H120" s="247">
        <v>40</v>
      </c>
      <c r="I120" s="248"/>
      <c r="J120" s="244"/>
      <c r="K120" s="244"/>
      <c r="L120" s="249"/>
      <c r="M120" s="250"/>
      <c r="N120" s="251"/>
      <c r="O120" s="251"/>
      <c r="P120" s="251"/>
      <c r="Q120" s="251"/>
      <c r="R120" s="251"/>
      <c r="S120" s="251"/>
      <c r="T120" s="252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3" t="s">
        <v>163</v>
      </c>
      <c r="AU120" s="253" t="s">
        <v>81</v>
      </c>
      <c r="AV120" s="14" t="s">
        <v>81</v>
      </c>
      <c r="AW120" s="14" t="s">
        <v>33</v>
      </c>
      <c r="AX120" s="14" t="s">
        <v>79</v>
      </c>
      <c r="AY120" s="253" t="s">
        <v>152</v>
      </c>
    </row>
    <row r="121" s="2" customFormat="1" ht="21.75" customHeight="1">
      <c r="A121" s="40"/>
      <c r="B121" s="41"/>
      <c r="C121" s="214" t="s">
        <v>208</v>
      </c>
      <c r="D121" s="214" t="s">
        <v>154</v>
      </c>
      <c r="E121" s="215" t="s">
        <v>659</v>
      </c>
      <c r="F121" s="216" t="s">
        <v>660</v>
      </c>
      <c r="G121" s="217" t="s">
        <v>186</v>
      </c>
      <c r="H121" s="218">
        <v>51.149999999999999</v>
      </c>
      <c r="I121" s="219"/>
      <c r="J121" s="220">
        <f>ROUND(I121*H121,2)</f>
        <v>0</v>
      </c>
      <c r="K121" s="216" t="s">
        <v>158</v>
      </c>
      <c r="L121" s="46"/>
      <c r="M121" s="221" t="s">
        <v>19</v>
      </c>
      <c r="N121" s="222" t="s">
        <v>43</v>
      </c>
      <c r="O121" s="86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159</v>
      </c>
      <c r="AT121" s="225" t="s">
        <v>154</v>
      </c>
      <c r="AU121" s="225" t="s">
        <v>81</v>
      </c>
      <c r="AY121" s="19" t="s">
        <v>152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9" t="s">
        <v>79</v>
      </c>
      <c r="BK121" s="226">
        <f>ROUND(I121*H121,2)</f>
        <v>0</v>
      </c>
      <c r="BL121" s="19" t="s">
        <v>159</v>
      </c>
      <c r="BM121" s="225" t="s">
        <v>661</v>
      </c>
    </row>
    <row r="122" s="2" customFormat="1">
      <c r="A122" s="40"/>
      <c r="B122" s="41"/>
      <c r="C122" s="42"/>
      <c r="D122" s="227" t="s">
        <v>161</v>
      </c>
      <c r="E122" s="42"/>
      <c r="F122" s="228" t="s">
        <v>662</v>
      </c>
      <c r="G122" s="42"/>
      <c r="H122" s="42"/>
      <c r="I122" s="229"/>
      <c r="J122" s="42"/>
      <c r="K122" s="42"/>
      <c r="L122" s="46"/>
      <c r="M122" s="230"/>
      <c r="N122" s="231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161</v>
      </c>
      <c r="AU122" s="19" t="s">
        <v>81</v>
      </c>
    </row>
    <row r="123" s="13" customFormat="1">
      <c r="A123" s="13"/>
      <c r="B123" s="232"/>
      <c r="C123" s="233"/>
      <c r="D123" s="234" t="s">
        <v>163</v>
      </c>
      <c r="E123" s="235" t="s">
        <v>19</v>
      </c>
      <c r="F123" s="236" t="s">
        <v>534</v>
      </c>
      <c r="G123" s="233"/>
      <c r="H123" s="235" t="s">
        <v>19</v>
      </c>
      <c r="I123" s="237"/>
      <c r="J123" s="233"/>
      <c r="K123" s="233"/>
      <c r="L123" s="238"/>
      <c r="M123" s="239"/>
      <c r="N123" s="240"/>
      <c r="O123" s="240"/>
      <c r="P123" s="240"/>
      <c r="Q123" s="240"/>
      <c r="R123" s="240"/>
      <c r="S123" s="240"/>
      <c r="T123" s="24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2" t="s">
        <v>163</v>
      </c>
      <c r="AU123" s="242" t="s">
        <v>81</v>
      </c>
      <c r="AV123" s="13" t="s">
        <v>79</v>
      </c>
      <c r="AW123" s="13" t="s">
        <v>33</v>
      </c>
      <c r="AX123" s="13" t="s">
        <v>72</v>
      </c>
      <c r="AY123" s="242" t="s">
        <v>152</v>
      </c>
    </row>
    <row r="124" s="14" customFormat="1">
      <c r="A124" s="14"/>
      <c r="B124" s="243"/>
      <c r="C124" s="244"/>
      <c r="D124" s="234" t="s">
        <v>163</v>
      </c>
      <c r="E124" s="245" t="s">
        <v>19</v>
      </c>
      <c r="F124" s="246" t="s">
        <v>663</v>
      </c>
      <c r="G124" s="244"/>
      <c r="H124" s="247">
        <v>14.699999999999999</v>
      </c>
      <c r="I124" s="248"/>
      <c r="J124" s="244"/>
      <c r="K124" s="244"/>
      <c r="L124" s="249"/>
      <c r="M124" s="250"/>
      <c r="N124" s="251"/>
      <c r="O124" s="251"/>
      <c r="P124" s="251"/>
      <c r="Q124" s="251"/>
      <c r="R124" s="251"/>
      <c r="S124" s="251"/>
      <c r="T124" s="252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3" t="s">
        <v>163</v>
      </c>
      <c r="AU124" s="253" t="s">
        <v>81</v>
      </c>
      <c r="AV124" s="14" t="s">
        <v>81</v>
      </c>
      <c r="AW124" s="14" t="s">
        <v>33</v>
      </c>
      <c r="AX124" s="14" t="s">
        <v>72</v>
      </c>
      <c r="AY124" s="253" t="s">
        <v>152</v>
      </c>
    </row>
    <row r="125" s="13" customFormat="1">
      <c r="A125" s="13"/>
      <c r="B125" s="232"/>
      <c r="C125" s="233"/>
      <c r="D125" s="234" t="s">
        <v>163</v>
      </c>
      <c r="E125" s="235" t="s">
        <v>19</v>
      </c>
      <c r="F125" s="236" t="s">
        <v>189</v>
      </c>
      <c r="G125" s="233"/>
      <c r="H125" s="235" t="s">
        <v>19</v>
      </c>
      <c r="I125" s="237"/>
      <c r="J125" s="233"/>
      <c r="K125" s="233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163</v>
      </c>
      <c r="AU125" s="242" t="s">
        <v>81</v>
      </c>
      <c r="AV125" s="13" t="s">
        <v>79</v>
      </c>
      <c r="AW125" s="13" t="s">
        <v>33</v>
      </c>
      <c r="AX125" s="13" t="s">
        <v>72</v>
      </c>
      <c r="AY125" s="242" t="s">
        <v>152</v>
      </c>
    </row>
    <row r="126" s="14" customFormat="1">
      <c r="A126" s="14"/>
      <c r="B126" s="243"/>
      <c r="C126" s="244"/>
      <c r="D126" s="234" t="s">
        <v>163</v>
      </c>
      <c r="E126" s="245" t="s">
        <v>19</v>
      </c>
      <c r="F126" s="246" t="s">
        <v>664</v>
      </c>
      <c r="G126" s="244"/>
      <c r="H126" s="247">
        <v>1</v>
      </c>
      <c r="I126" s="248"/>
      <c r="J126" s="244"/>
      <c r="K126" s="244"/>
      <c r="L126" s="249"/>
      <c r="M126" s="250"/>
      <c r="N126" s="251"/>
      <c r="O126" s="251"/>
      <c r="P126" s="251"/>
      <c r="Q126" s="251"/>
      <c r="R126" s="251"/>
      <c r="S126" s="251"/>
      <c r="T126" s="25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3" t="s">
        <v>163</v>
      </c>
      <c r="AU126" s="253" t="s">
        <v>81</v>
      </c>
      <c r="AV126" s="14" t="s">
        <v>81</v>
      </c>
      <c r="AW126" s="14" t="s">
        <v>33</v>
      </c>
      <c r="AX126" s="14" t="s">
        <v>72</v>
      </c>
      <c r="AY126" s="253" t="s">
        <v>152</v>
      </c>
    </row>
    <row r="127" s="13" customFormat="1">
      <c r="A127" s="13"/>
      <c r="B127" s="232"/>
      <c r="C127" s="233"/>
      <c r="D127" s="234" t="s">
        <v>163</v>
      </c>
      <c r="E127" s="235" t="s">
        <v>19</v>
      </c>
      <c r="F127" s="236" t="s">
        <v>191</v>
      </c>
      <c r="G127" s="233"/>
      <c r="H127" s="235" t="s">
        <v>19</v>
      </c>
      <c r="I127" s="237"/>
      <c r="J127" s="233"/>
      <c r="K127" s="233"/>
      <c r="L127" s="238"/>
      <c r="M127" s="239"/>
      <c r="N127" s="240"/>
      <c r="O127" s="240"/>
      <c r="P127" s="240"/>
      <c r="Q127" s="240"/>
      <c r="R127" s="240"/>
      <c r="S127" s="240"/>
      <c r="T127" s="24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163</v>
      </c>
      <c r="AU127" s="242" t="s">
        <v>81</v>
      </c>
      <c r="AV127" s="13" t="s">
        <v>79</v>
      </c>
      <c r="AW127" s="13" t="s">
        <v>33</v>
      </c>
      <c r="AX127" s="13" t="s">
        <v>72</v>
      </c>
      <c r="AY127" s="242" t="s">
        <v>152</v>
      </c>
    </row>
    <row r="128" s="13" customFormat="1">
      <c r="A128" s="13"/>
      <c r="B128" s="232"/>
      <c r="C128" s="233"/>
      <c r="D128" s="234" t="s">
        <v>163</v>
      </c>
      <c r="E128" s="235" t="s">
        <v>19</v>
      </c>
      <c r="F128" s="236" t="s">
        <v>192</v>
      </c>
      <c r="G128" s="233"/>
      <c r="H128" s="235" t="s">
        <v>19</v>
      </c>
      <c r="I128" s="237"/>
      <c r="J128" s="233"/>
      <c r="K128" s="233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163</v>
      </c>
      <c r="AU128" s="242" t="s">
        <v>81</v>
      </c>
      <c r="AV128" s="13" t="s">
        <v>79</v>
      </c>
      <c r="AW128" s="13" t="s">
        <v>33</v>
      </c>
      <c r="AX128" s="13" t="s">
        <v>72</v>
      </c>
      <c r="AY128" s="242" t="s">
        <v>152</v>
      </c>
    </row>
    <row r="129" s="14" customFormat="1">
      <c r="A129" s="14"/>
      <c r="B129" s="243"/>
      <c r="C129" s="244"/>
      <c r="D129" s="234" t="s">
        <v>163</v>
      </c>
      <c r="E129" s="245" t="s">
        <v>19</v>
      </c>
      <c r="F129" s="246" t="s">
        <v>665</v>
      </c>
      <c r="G129" s="244"/>
      <c r="H129" s="247">
        <v>35.450000000000003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3" t="s">
        <v>163</v>
      </c>
      <c r="AU129" s="253" t="s">
        <v>81</v>
      </c>
      <c r="AV129" s="14" t="s">
        <v>81</v>
      </c>
      <c r="AW129" s="14" t="s">
        <v>33</v>
      </c>
      <c r="AX129" s="14" t="s">
        <v>72</v>
      </c>
      <c r="AY129" s="253" t="s">
        <v>152</v>
      </c>
    </row>
    <row r="130" s="15" customFormat="1">
      <c r="A130" s="15"/>
      <c r="B130" s="254"/>
      <c r="C130" s="255"/>
      <c r="D130" s="234" t="s">
        <v>163</v>
      </c>
      <c r="E130" s="256" t="s">
        <v>19</v>
      </c>
      <c r="F130" s="257" t="s">
        <v>194</v>
      </c>
      <c r="G130" s="255"/>
      <c r="H130" s="258">
        <v>51.149999999999999</v>
      </c>
      <c r="I130" s="259"/>
      <c r="J130" s="255"/>
      <c r="K130" s="255"/>
      <c r="L130" s="260"/>
      <c r="M130" s="261"/>
      <c r="N130" s="262"/>
      <c r="O130" s="262"/>
      <c r="P130" s="262"/>
      <c r="Q130" s="262"/>
      <c r="R130" s="262"/>
      <c r="S130" s="262"/>
      <c r="T130" s="263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4" t="s">
        <v>163</v>
      </c>
      <c r="AU130" s="264" t="s">
        <v>81</v>
      </c>
      <c r="AV130" s="15" t="s">
        <v>159</v>
      </c>
      <c r="AW130" s="15" t="s">
        <v>33</v>
      </c>
      <c r="AX130" s="15" t="s">
        <v>79</v>
      </c>
      <c r="AY130" s="264" t="s">
        <v>152</v>
      </c>
    </row>
    <row r="131" s="2" customFormat="1" ht="24.15" customHeight="1">
      <c r="A131" s="40"/>
      <c r="B131" s="41"/>
      <c r="C131" s="214" t="s">
        <v>214</v>
      </c>
      <c r="D131" s="214" t="s">
        <v>154</v>
      </c>
      <c r="E131" s="215" t="s">
        <v>538</v>
      </c>
      <c r="F131" s="216" t="s">
        <v>539</v>
      </c>
      <c r="G131" s="217" t="s">
        <v>186</v>
      </c>
      <c r="H131" s="218">
        <v>40.247999999999998</v>
      </c>
      <c r="I131" s="219"/>
      <c r="J131" s="220">
        <f>ROUND(I131*H131,2)</f>
        <v>0</v>
      </c>
      <c r="K131" s="216" t="s">
        <v>158</v>
      </c>
      <c r="L131" s="46"/>
      <c r="M131" s="221" t="s">
        <v>19</v>
      </c>
      <c r="N131" s="222" t="s">
        <v>43</v>
      </c>
      <c r="O131" s="86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159</v>
      </c>
      <c r="AT131" s="225" t="s">
        <v>154</v>
      </c>
      <c r="AU131" s="225" t="s">
        <v>81</v>
      </c>
      <c r="AY131" s="19" t="s">
        <v>152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79</v>
      </c>
      <c r="BK131" s="226">
        <f>ROUND(I131*H131,2)</f>
        <v>0</v>
      </c>
      <c r="BL131" s="19" t="s">
        <v>159</v>
      </c>
      <c r="BM131" s="225" t="s">
        <v>666</v>
      </c>
    </row>
    <row r="132" s="2" customFormat="1">
      <c r="A132" s="40"/>
      <c r="B132" s="41"/>
      <c r="C132" s="42"/>
      <c r="D132" s="227" t="s">
        <v>161</v>
      </c>
      <c r="E132" s="42"/>
      <c r="F132" s="228" t="s">
        <v>541</v>
      </c>
      <c r="G132" s="42"/>
      <c r="H132" s="42"/>
      <c r="I132" s="229"/>
      <c r="J132" s="42"/>
      <c r="K132" s="42"/>
      <c r="L132" s="46"/>
      <c r="M132" s="230"/>
      <c r="N132" s="231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161</v>
      </c>
      <c r="AU132" s="19" t="s">
        <v>81</v>
      </c>
    </row>
    <row r="133" s="13" customFormat="1">
      <c r="A133" s="13"/>
      <c r="B133" s="232"/>
      <c r="C133" s="233"/>
      <c r="D133" s="234" t="s">
        <v>163</v>
      </c>
      <c r="E133" s="235" t="s">
        <v>19</v>
      </c>
      <c r="F133" s="236" t="s">
        <v>200</v>
      </c>
      <c r="G133" s="233"/>
      <c r="H133" s="235" t="s">
        <v>19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163</v>
      </c>
      <c r="AU133" s="242" t="s">
        <v>81</v>
      </c>
      <c r="AV133" s="13" t="s">
        <v>79</v>
      </c>
      <c r="AW133" s="13" t="s">
        <v>33</v>
      </c>
      <c r="AX133" s="13" t="s">
        <v>72</v>
      </c>
      <c r="AY133" s="242" t="s">
        <v>152</v>
      </c>
    </row>
    <row r="134" s="14" customFormat="1">
      <c r="A134" s="14"/>
      <c r="B134" s="243"/>
      <c r="C134" s="244"/>
      <c r="D134" s="234" t="s">
        <v>163</v>
      </c>
      <c r="E134" s="245" t="s">
        <v>19</v>
      </c>
      <c r="F134" s="246" t="s">
        <v>542</v>
      </c>
      <c r="G134" s="244"/>
      <c r="H134" s="247">
        <v>40.247999999999998</v>
      </c>
      <c r="I134" s="248"/>
      <c r="J134" s="244"/>
      <c r="K134" s="244"/>
      <c r="L134" s="249"/>
      <c r="M134" s="250"/>
      <c r="N134" s="251"/>
      <c r="O134" s="251"/>
      <c r="P134" s="251"/>
      <c r="Q134" s="251"/>
      <c r="R134" s="251"/>
      <c r="S134" s="251"/>
      <c r="T134" s="25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3" t="s">
        <v>163</v>
      </c>
      <c r="AU134" s="253" t="s">
        <v>81</v>
      </c>
      <c r="AV134" s="14" t="s">
        <v>81</v>
      </c>
      <c r="AW134" s="14" t="s">
        <v>33</v>
      </c>
      <c r="AX134" s="14" t="s">
        <v>79</v>
      </c>
      <c r="AY134" s="253" t="s">
        <v>152</v>
      </c>
    </row>
    <row r="135" s="2" customFormat="1" ht="37.8" customHeight="1">
      <c r="A135" s="40"/>
      <c r="B135" s="41"/>
      <c r="C135" s="214" t="s">
        <v>219</v>
      </c>
      <c r="D135" s="214" t="s">
        <v>154</v>
      </c>
      <c r="E135" s="215" t="s">
        <v>203</v>
      </c>
      <c r="F135" s="216" t="s">
        <v>204</v>
      </c>
      <c r="G135" s="217" t="s">
        <v>186</v>
      </c>
      <c r="H135" s="218">
        <v>97.397999999999996</v>
      </c>
      <c r="I135" s="219"/>
      <c r="J135" s="220">
        <f>ROUND(I135*H135,2)</f>
        <v>0</v>
      </c>
      <c r="K135" s="216" t="s">
        <v>158</v>
      </c>
      <c r="L135" s="46"/>
      <c r="M135" s="221" t="s">
        <v>19</v>
      </c>
      <c r="N135" s="222" t="s">
        <v>43</v>
      </c>
      <c r="O135" s="86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5" t="s">
        <v>159</v>
      </c>
      <c r="AT135" s="225" t="s">
        <v>154</v>
      </c>
      <c r="AU135" s="225" t="s">
        <v>81</v>
      </c>
      <c r="AY135" s="19" t="s">
        <v>152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9" t="s">
        <v>79</v>
      </c>
      <c r="BK135" s="226">
        <f>ROUND(I135*H135,2)</f>
        <v>0</v>
      </c>
      <c r="BL135" s="19" t="s">
        <v>159</v>
      </c>
      <c r="BM135" s="225" t="s">
        <v>667</v>
      </c>
    </row>
    <row r="136" s="2" customFormat="1">
      <c r="A136" s="40"/>
      <c r="B136" s="41"/>
      <c r="C136" s="42"/>
      <c r="D136" s="227" t="s">
        <v>161</v>
      </c>
      <c r="E136" s="42"/>
      <c r="F136" s="228" t="s">
        <v>206</v>
      </c>
      <c r="G136" s="42"/>
      <c r="H136" s="42"/>
      <c r="I136" s="229"/>
      <c r="J136" s="42"/>
      <c r="K136" s="42"/>
      <c r="L136" s="46"/>
      <c r="M136" s="230"/>
      <c r="N136" s="231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161</v>
      </c>
      <c r="AU136" s="19" t="s">
        <v>81</v>
      </c>
    </row>
    <row r="137" s="14" customFormat="1">
      <c r="A137" s="14"/>
      <c r="B137" s="243"/>
      <c r="C137" s="244"/>
      <c r="D137" s="234" t="s">
        <v>163</v>
      </c>
      <c r="E137" s="245" t="s">
        <v>19</v>
      </c>
      <c r="F137" s="246" t="s">
        <v>668</v>
      </c>
      <c r="G137" s="244"/>
      <c r="H137" s="247">
        <v>6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3" t="s">
        <v>163</v>
      </c>
      <c r="AU137" s="253" t="s">
        <v>81</v>
      </c>
      <c r="AV137" s="14" t="s">
        <v>81</v>
      </c>
      <c r="AW137" s="14" t="s">
        <v>33</v>
      </c>
      <c r="AX137" s="14" t="s">
        <v>72</v>
      </c>
      <c r="AY137" s="253" t="s">
        <v>152</v>
      </c>
    </row>
    <row r="138" s="14" customFormat="1">
      <c r="A138" s="14"/>
      <c r="B138" s="243"/>
      <c r="C138" s="244"/>
      <c r="D138" s="234" t="s">
        <v>163</v>
      </c>
      <c r="E138" s="245" t="s">
        <v>19</v>
      </c>
      <c r="F138" s="246" t="s">
        <v>669</v>
      </c>
      <c r="G138" s="244"/>
      <c r="H138" s="247">
        <v>91.397999999999996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163</v>
      </c>
      <c r="AU138" s="253" t="s">
        <v>81</v>
      </c>
      <c r="AV138" s="14" t="s">
        <v>81</v>
      </c>
      <c r="AW138" s="14" t="s">
        <v>33</v>
      </c>
      <c r="AX138" s="14" t="s">
        <v>72</v>
      </c>
      <c r="AY138" s="253" t="s">
        <v>152</v>
      </c>
    </row>
    <row r="139" s="15" customFormat="1">
      <c r="A139" s="15"/>
      <c r="B139" s="254"/>
      <c r="C139" s="255"/>
      <c r="D139" s="234" t="s">
        <v>163</v>
      </c>
      <c r="E139" s="256" t="s">
        <v>19</v>
      </c>
      <c r="F139" s="257" t="s">
        <v>194</v>
      </c>
      <c r="G139" s="255"/>
      <c r="H139" s="258">
        <v>97.397999999999996</v>
      </c>
      <c r="I139" s="259"/>
      <c r="J139" s="255"/>
      <c r="K139" s="255"/>
      <c r="L139" s="260"/>
      <c r="M139" s="261"/>
      <c r="N139" s="262"/>
      <c r="O139" s="262"/>
      <c r="P139" s="262"/>
      <c r="Q139" s="262"/>
      <c r="R139" s="262"/>
      <c r="S139" s="262"/>
      <c r="T139" s="263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4" t="s">
        <v>163</v>
      </c>
      <c r="AU139" s="264" t="s">
        <v>81</v>
      </c>
      <c r="AV139" s="15" t="s">
        <v>159</v>
      </c>
      <c r="AW139" s="15" t="s">
        <v>33</v>
      </c>
      <c r="AX139" s="15" t="s">
        <v>79</v>
      </c>
      <c r="AY139" s="264" t="s">
        <v>152</v>
      </c>
    </row>
    <row r="140" s="2" customFormat="1" ht="37.8" customHeight="1">
      <c r="A140" s="40"/>
      <c r="B140" s="41"/>
      <c r="C140" s="214" t="s">
        <v>227</v>
      </c>
      <c r="D140" s="214" t="s">
        <v>154</v>
      </c>
      <c r="E140" s="215" t="s">
        <v>209</v>
      </c>
      <c r="F140" s="216" t="s">
        <v>670</v>
      </c>
      <c r="G140" s="217" t="s">
        <v>186</v>
      </c>
      <c r="H140" s="218">
        <v>486.99000000000001</v>
      </c>
      <c r="I140" s="219"/>
      <c r="J140" s="220">
        <f>ROUND(I140*H140,2)</f>
        <v>0</v>
      </c>
      <c r="K140" s="216" t="s">
        <v>158</v>
      </c>
      <c r="L140" s="46"/>
      <c r="M140" s="221" t="s">
        <v>19</v>
      </c>
      <c r="N140" s="222" t="s">
        <v>43</v>
      </c>
      <c r="O140" s="86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5" t="s">
        <v>159</v>
      </c>
      <c r="AT140" s="225" t="s">
        <v>154</v>
      </c>
      <c r="AU140" s="225" t="s">
        <v>81</v>
      </c>
      <c r="AY140" s="19" t="s">
        <v>152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9" t="s">
        <v>79</v>
      </c>
      <c r="BK140" s="226">
        <f>ROUND(I140*H140,2)</f>
        <v>0</v>
      </c>
      <c r="BL140" s="19" t="s">
        <v>159</v>
      </c>
      <c r="BM140" s="225" t="s">
        <v>671</v>
      </c>
    </row>
    <row r="141" s="2" customFormat="1">
      <c r="A141" s="40"/>
      <c r="B141" s="41"/>
      <c r="C141" s="42"/>
      <c r="D141" s="227" t="s">
        <v>161</v>
      </c>
      <c r="E141" s="42"/>
      <c r="F141" s="228" t="s">
        <v>212</v>
      </c>
      <c r="G141" s="42"/>
      <c r="H141" s="42"/>
      <c r="I141" s="229"/>
      <c r="J141" s="42"/>
      <c r="K141" s="42"/>
      <c r="L141" s="46"/>
      <c r="M141" s="230"/>
      <c r="N141" s="231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161</v>
      </c>
      <c r="AU141" s="19" t="s">
        <v>81</v>
      </c>
    </row>
    <row r="142" s="14" customFormat="1">
      <c r="A142" s="14"/>
      <c r="B142" s="243"/>
      <c r="C142" s="244"/>
      <c r="D142" s="234" t="s">
        <v>163</v>
      </c>
      <c r="E142" s="245" t="s">
        <v>19</v>
      </c>
      <c r="F142" s="246" t="s">
        <v>672</v>
      </c>
      <c r="G142" s="244"/>
      <c r="H142" s="247">
        <v>486.99000000000001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163</v>
      </c>
      <c r="AU142" s="253" t="s">
        <v>81</v>
      </c>
      <c r="AV142" s="14" t="s">
        <v>81</v>
      </c>
      <c r="AW142" s="14" t="s">
        <v>33</v>
      </c>
      <c r="AX142" s="14" t="s">
        <v>79</v>
      </c>
      <c r="AY142" s="253" t="s">
        <v>152</v>
      </c>
    </row>
    <row r="143" s="2" customFormat="1" ht="24.15" customHeight="1">
      <c r="A143" s="40"/>
      <c r="B143" s="41"/>
      <c r="C143" s="214" t="s">
        <v>8</v>
      </c>
      <c r="D143" s="214" t="s">
        <v>154</v>
      </c>
      <c r="E143" s="215" t="s">
        <v>215</v>
      </c>
      <c r="F143" s="216" t="s">
        <v>216</v>
      </c>
      <c r="G143" s="217" t="s">
        <v>186</v>
      </c>
      <c r="H143" s="218">
        <v>97.397999999999996</v>
      </c>
      <c r="I143" s="219"/>
      <c r="J143" s="220">
        <f>ROUND(I143*H143,2)</f>
        <v>0</v>
      </c>
      <c r="K143" s="216" t="s">
        <v>158</v>
      </c>
      <c r="L143" s="46"/>
      <c r="M143" s="221" t="s">
        <v>19</v>
      </c>
      <c r="N143" s="222" t="s">
        <v>43</v>
      </c>
      <c r="O143" s="86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5" t="s">
        <v>159</v>
      </c>
      <c r="AT143" s="225" t="s">
        <v>154</v>
      </c>
      <c r="AU143" s="225" t="s">
        <v>81</v>
      </c>
      <c r="AY143" s="19" t="s">
        <v>152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9" t="s">
        <v>79</v>
      </c>
      <c r="BK143" s="226">
        <f>ROUND(I143*H143,2)</f>
        <v>0</v>
      </c>
      <c r="BL143" s="19" t="s">
        <v>159</v>
      </c>
      <c r="BM143" s="225" t="s">
        <v>673</v>
      </c>
    </row>
    <row r="144" s="2" customFormat="1">
      <c r="A144" s="40"/>
      <c r="B144" s="41"/>
      <c r="C144" s="42"/>
      <c r="D144" s="227" t="s">
        <v>161</v>
      </c>
      <c r="E144" s="42"/>
      <c r="F144" s="228" t="s">
        <v>218</v>
      </c>
      <c r="G144" s="42"/>
      <c r="H144" s="42"/>
      <c r="I144" s="229"/>
      <c r="J144" s="42"/>
      <c r="K144" s="42"/>
      <c r="L144" s="46"/>
      <c r="M144" s="230"/>
      <c r="N144" s="231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161</v>
      </c>
      <c r="AU144" s="19" t="s">
        <v>81</v>
      </c>
    </row>
    <row r="145" s="2" customFormat="1" ht="24.15" customHeight="1">
      <c r="A145" s="40"/>
      <c r="B145" s="41"/>
      <c r="C145" s="214" t="s">
        <v>239</v>
      </c>
      <c r="D145" s="214" t="s">
        <v>154</v>
      </c>
      <c r="E145" s="215" t="s">
        <v>220</v>
      </c>
      <c r="F145" s="216" t="s">
        <v>221</v>
      </c>
      <c r="G145" s="217" t="s">
        <v>186</v>
      </c>
      <c r="H145" s="218">
        <v>35.450000000000003</v>
      </c>
      <c r="I145" s="219"/>
      <c r="J145" s="220">
        <f>ROUND(I145*H145,2)</f>
        <v>0</v>
      </c>
      <c r="K145" s="216" t="s">
        <v>158</v>
      </c>
      <c r="L145" s="46"/>
      <c r="M145" s="221" t="s">
        <v>19</v>
      </c>
      <c r="N145" s="222" t="s">
        <v>43</v>
      </c>
      <c r="O145" s="86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5" t="s">
        <v>159</v>
      </c>
      <c r="AT145" s="225" t="s">
        <v>154</v>
      </c>
      <c r="AU145" s="225" t="s">
        <v>81</v>
      </c>
      <c r="AY145" s="19" t="s">
        <v>152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9" t="s">
        <v>79</v>
      </c>
      <c r="BK145" s="226">
        <f>ROUND(I145*H145,2)</f>
        <v>0</v>
      </c>
      <c r="BL145" s="19" t="s">
        <v>159</v>
      </c>
      <c r="BM145" s="225" t="s">
        <v>674</v>
      </c>
    </row>
    <row r="146" s="2" customFormat="1">
      <c r="A146" s="40"/>
      <c r="B146" s="41"/>
      <c r="C146" s="42"/>
      <c r="D146" s="227" t="s">
        <v>161</v>
      </c>
      <c r="E146" s="42"/>
      <c r="F146" s="228" t="s">
        <v>223</v>
      </c>
      <c r="G146" s="42"/>
      <c r="H146" s="42"/>
      <c r="I146" s="229"/>
      <c r="J146" s="42"/>
      <c r="K146" s="42"/>
      <c r="L146" s="46"/>
      <c r="M146" s="230"/>
      <c r="N146" s="231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161</v>
      </c>
      <c r="AU146" s="19" t="s">
        <v>81</v>
      </c>
    </row>
    <row r="147" s="13" customFormat="1">
      <c r="A147" s="13"/>
      <c r="B147" s="232"/>
      <c r="C147" s="233"/>
      <c r="D147" s="234" t="s">
        <v>163</v>
      </c>
      <c r="E147" s="235" t="s">
        <v>19</v>
      </c>
      <c r="F147" s="236" t="s">
        <v>534</v>
      </c>
      <c r="G147" s="233"/>
      <c r="H147" s="235" t="s">
        <v>19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163</v>
      </c>
      <c r="AU147" s="242" t="s">
        <v>81</v>
      </c>
      <c r="AV147" s="13" t="s">
        <v>79</v>
      </c>
      <c r="AW147" s="13" t="s">
        <v>33</v>
      </c>
      <c r="AX147" s="13" t="s">
        <v>72</v>
      </c>
      <c r="AY147" s="242" t="s">
        <v>152</v>
      </c>
    </row>
    <row r="148" s="14" customFormat="1">
      <c r="A148" s="14"/>
      <c r="B148" s="243"/>
      <c r="C148" s="244"/>
      <c r="D148" s="234" t="s">
        <v>163</v>
      </c>
      <c r="E148" s="245" t="s">
        <v>19</v>
      </c>
      <c r="F148" s="246" t="s">
        <v>675</v>
      </c>
      <c r="G148" s="244"/>
      <c r="H148" s="247">
        <v>24.5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163</v>
      </c>
      <c r="AU148" s="253" t="s">
        <v>81</v>
      </c>
      <c r="AV148" s="14" t="s">
        <v>81</v>
      </c>
      <c r="AW148" s="14" t="s">
        <v>33</v>
      </c>
      <c r="AX148" s="14" t="s">
        <v>72</v>
      </c>
      <c r="AY148" s="253" t="s">
        <v>152</v>
      </c>
    </row>
    <row r="149" s="13" customFormat="1">
      <c r="A149" s="13"/>
      <c r="B149" s="232"/>
      <c r="C149" s="233"/>
      <c r="D149" s="234" t="s">
        <v>163</v>
      </c>
      <c r="E149" s="235" t="s">
        <v>19</v>
      </c>
      <c r="F149" s="236" t="s">
        <v>189</v>
      </c>
      <c r="G149" s="233"/>
      <c r="H149" s="235" t="s">
        <v>19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163</v>
      </c>
      <c r="AU149" s="242" t="s">
        <v>81</v>
      </c>
      <c r="AV149" s="13" t="s">
        <v>79</v>
      </c>
      <c r="AW149" s="13" t="s">
        <v>33</v>
      </c>
      <c r="AX149" s="13" t="s">
        <v>72</v>
      </c>
      <c r="AY149" s="242" t="s">
        <v>152</v>
      </c>
    </row>
    <row r="150" s="14" customFormat="1">
      <c r="A150" s="14"/>
      <c r="B150" s="243"/>
      <c r="C150" s="244"/>
      <c r="D150" s="234" t="s">
        <v>163</v>
      </c>
      <c r="E150" s="245" t="s">
        <v>19</v>
      </c>
      <c r="F150" s="246" t="s">
        <v>676</v>
      </c>
      <c r="G150" s="244"/>
      <c r="H150" s="247">
        <v>2.5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163</v>
      </c>
      <c r="AU150" s="253" t="s">
        <v>81</v>
      </c>
      <c r="AV150" s="14" t="s">
        <v>81</v>
      </c>
      <c r="AW150" s="14" t="s">
        <v>33</v>
      </c>
      <c r="AX150" s="14" t="s">
        <v>72</v>
      </c>
      <c r="AY150" s="253" t="s">
        <v>152</v>
      </c>
    </row>
    <row r="151" s="13" customFormat="1">
      <c r="A151" s="13"/>
      <c r="B151" s="232"/>
      <c r="C151" s="233"/>
      <c r="D151" s="234" t="s">
        <v>163</v>
      </c>
      <c r="E151" s="235" t="s">
        <v>19</v>
      </c>
      <c r="F151" s="236" t="s">
        <v>225</v>
      </c>
      <c r="G151" s="233"/>
      <c r="H151" s="235" t="s">
        <v>19</v>
      </c>
      <c r="I151" s="237"/>
      <c r="J151" s="233"/>
      <c r="K151" s="233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163</v>
      </c>
      <c r="AU151" s="242" t="s">
        <v>81</v>
      </c>
      <c r="AV151" s="13" t="s">
        <v>79</v>
      </c>
      <c r="AW151" s="13" t="s">
        <v>33</v>
      </c>
      <c r="AX151" s="13" t="s">
        <v>72</v>
      </c>
      <c r="AY151" s="242" t="s">
        <v>152</v>
      </c>
    </row>
    <row r="152" s="14" customFormat="1">
      <c r="A152" s="14"/>
      <c r="B152" s="243"/>
      <c r="C152" s="244"/>
      <c r="D152" s="234" t="s">
        <v>163</v>
      </c>
      <c r="E152" s="245" t="s">
        <v>19</v>
      </c>
      <c r="F152" s="246" t="s">
        <v>552</v>
      </c>
      <c r="G152" s="244"/>
      <c r="H152" s="247">
        <v>8.4499999999999993</v>
      </c>
      <c r="I152" s="248"/>
      <c r="J152" s="244"/>
      <c r="K152" s="244"/>
      <c r="L152" s="249"/>
      <c r="M152" s="250"/>
      <c r="N152" s="251"/>
      <c r="O152" s="251"/>
      <c r="P152" s="251"/>
      <c r="Q152" s="251"/>
      <c r="R152" s="251"/>
      <c r="S152" s="251"/>
      <c r="T152" s="25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3" t="s">
        <v>163</v>
      </c>
      <c r="AU152" s="253" t="s">
        <v>81</v>
      </c>
      <c r="AV152" s="14" t="s">
        <v>81</v>
      </c>
      <c r="AW152" s="14" t="s">
        <v>33</v>
      </c>
      <c r="AX152" s="14" t="s">
        <v>72</v>
      </c>
      <c r="AY152" s="253" t="s">
        <v>152</v>
      </c>
    </row>
    <row r="153" s="15" customFormat="1">
      <c r="A153" s="15"/>
      <c r="B153" s="254"/>
      <c r="C153" s="255"/>
      <c r="D153" s="234" t="s">
        <v>163</v>
      </c>
      <c r="E153" s="256" t="s">
        <v>19</v>
      </c>
      <c r="F153" s="257" t="s">
        <v>194</v>
      </c>
      <c r="G153" s="255"/>
      <c r="H153" s="258">
        <v>35.450000000000003</v>
      </c>
      <c r="I153" s="259"/>
      <c r="J153" s="255"/>
      <c r="K153" s="255"/>
      <c r="L153" s="260"/>
      <c r="M153" s="261"/>
      <c r="N153" s="262"/>
      <c r="O153" s="262"/>
      <c r="P153" s="262"/>
      <c r="Q153" s="262"/>
      <c r="R153" s="262"/>
      <c r="S153" s="262"/>
      <c r="T153" s="263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4" t="s">
        <v>163</v>
      </c>
      <c r="AU153" s="264" t="s">
        <v>81</v>
      </c>
      <c r="AV153" s="15" t="s">
        <v>159</v>
      </c>
      <c r="AW153" s="15" t="s">
        <v>33</v>
      </c>
      <c r="AX153" s="15" t="s">
        <v>79</v>
      </c>
      <c r="AY153" s="264" t="s">
        <v>152</v>
      </c>
    </row>
    <row r="154" s="2" customFormat="1" ht="16.5" customHeight="1">
      <c r="A154" s="40"/>
      <c r="B154" s="41"/>
      <c r="C154" s="265" t="s">
        <v>245</v>
      </c>
      <c r="D154" s="265" t="s">
        <v>228</v>
      </c>
      <c r="E154" s="266" t="s">
        <v>229</v>
      </c>
      <c r="F154" s="267" t="s">
        <v>230</v>
      </c>
      <c r="G154" s="268" t="s">
        <v>231</v>
      </c>
      <c r="H154" s="269">
        <v>70.900000000000006</v>
      </c>
      <c r="I154" s="270"/>
      <c r="J154" s="271">
        <f>ROUND(I154*H154,2)</f>
        <v>0</v>
      </c>
      <c r="K154" s="267" t="s">
        <v>158</v>
      </c>
      <c r="L154" s="272"/>
      <c r="M154" s="273" t="s">
        <v>19</v>
      </c>
      <c r="N154" s="274" t="s">
        <v>43</v>
      </c>
      <c r="O154" s="86"/>
      <c r="P154" s="223">
        <f>O154*H154</f>
        <v>0</v>
      </c>
      <c r="Q154" s="223">
        <v>1</v>
      </c>
      <c r="R154" s="223">
        <f>Q154*H154</f>
        <v>70.900000000000006</v>
      </c>
      <c r="S154" s="223">
        <v>0</v>
      </c>
      <c r="T154" s="224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5" t="s">
        <v>208</v>
      </c>
      <c r="AT154" s="225" t="s">
        <v>228</v>
      </c>
      <c r="AU154" s="225" t="s">
        <v>81</v>
      </c>
      <c r="AY154" s="19" t="s">
        <v>152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9" t="s">
        <v>79</v>
      </c>
      <c r="BK154" s="226">
        <f>ROUND(I154*H154,2)</f>
        <v>0</v>
      </c>
      <c r="BL154" s="19" t="s">
        <v>159</v>
      </c>
      <c r="BM154" s="225" t="s">
        <v>677</v>
      </c>
    </row>
    <row r="155" s="14" customFormat="1">
      <c r="A155" s="14"/>
      <c r="B155" s="243"/>
      <c r="C155" s="244"/>
      <c r="D155" s="234" t="s">
        <v>163</v>
      </c>
      <c r="E155" s="245" t="s">
        <v>19</v>
      </c>
      <c r="F155" s="246" t="s">
        <v>678</v>
      </c>
      <c r="G155" s="244"/>
      <c r="H155" s="247">
        <v>70.900000000000006</v>
      </c>
      <c r="I155" s="248"/>
      <c r="J155" s="244"/>
      <c r="K155" s="244"/>
      <c r="L155" s="249"/>
      <c r="M155" s="250"/>
      <c r="N155" s="251"/>
      <c r="O155" s="251"/>
      <c r="P155" s="251"/>
      <c r="Q155" s="251"/>
      <c r="R155" s="251"/>
      <c r="S155" s="251"/>
      <c r="T155" s="25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3" t="s">
        <v>163</v>
      </c>
      <c r="AU155" s="253" t="s">
        <v>81</v>
      </c>
      <c r="AV155" s="14" t="s">
        <v>81</v>
      </c>
      <c r="AW155" s="14" t="s">
        <v>33</v>
      </c>
      <c r="AX155" s="14" t="s">
        <v>79</v>
      </c>
      <c r="AY155" s="253" t="s">
        <v>152</v>
      </c>
    </row>
    <row r="156" s="2" customFormat="1" ht="24.15" customHeight="1">
      <c r="A156" s="40"/>
      <c r="B156" s="41"/>
      <c r="C156" s="214" t="s">
        <v>254</v>
      </c>
      <c r="D156" s="214" t="s">
        <v>154</v>
      </c>
      <c r="E156" s="215" t="s">
        <v>234</v>
      </c>
      <c r="F156" s="216" t="s">
        <v>235</v>
      </c>
      <c r="G156" s="217" t="s">
        <v>231</v>
      </c>
      <c r="H156" s="218">
        <v>175.316</v>
      </c>
      <c r="I156" s="219"/>
      <c r="J156" s="220">
        <f>ROUND(I156*H156,2)</f>
        <v>0</v>
      </c>
      <c r="K156" s="216" t="s">
        <v>158</v>
      </c>
      <c r="L156" s="46"/>
      <c r="M156" s="221" t="s">
        <v>19</v>
      </c>
      <c r="N156" s="222" t="s">
        <v>43</v>
      </c>
      <c r="O156" s="86"/>
      <c r="P156" s="223">
        <f>O156*H156</f>
        <v>0</v>
      </c>
      <c r="Q156" s="223">
        <v>0</v>
      </c>
      <c r="R156" s="223">
        <f>Q156*H156</f>
        <v>0</v>
      </c>
      <c r="S156" s="223">
        <v>0</v>
      </c>
      <c r="T156" s="224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5" t="s">
        <v>159</v>
      </c>
      <c r="AT156" s="225" t="s">
        <v>154</v>
      </c>
      <c r="AU156" s="225" t="s">
        <v>81</v>
      </c>
      <c r="AY156" s="19" t="s">
        <v>152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9" t="s">
        <v>79</v>
      </c>
      <c r="BK156" s="226">
        <f>ROUND(I156*H156,2)</f>
        <v>0</v>
      </c>
      <c r="BL156" s="19" t="s">
        <v>159</v>
      </c>
      <c r="BM156" s="225" t="s">
        <v>679</v>
      </c>
    </row>
    <row r="157" s="2" customFormat="1">
      <c r="A157" s="40"/>
      <c r="B157" s="41"/>
      <c r="C157" s="42"/>
      <c r="D157" s="227" t="s">
        <v>161</v>
      </c>
      <c r="E157" s="42"/>
      <c r="F157" s="228" t="s">
        <v>237</v>
      </c>
      <c r="G157" s="42"/>
      <c r="H157" s="42"/>
      <c r="I157" s="229"/>
      <c r="J157" s="42"/>
      <c r="K157" s="42"/>
      <c r="L157" s="46"/>
      <c r="M157" s="230"/>
      <c r="N157" s="231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161</v>
      </c>
      <c r="AU157" s="19" t="s">
        <v>81</v>
      </c>
    </row>
    <row r="158" s="14" customFormat="1">
      <c r="A158" s="14"/>
      <c r="B158" s="243"/>
      <c r="C158" s="244"/>
      <c r="D158" s="234" t="s">
        <v>163</v>
      </c>
      <c r="E158" s="245" t="s">
        <v>19</v>
      </c>
      <c r="F158" s="246" t="s">
        <v>680</v>
      </c>
      <c r="G158" s="244"/>
      <c r="H158" s="247">
        <v>175.316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3" t="s">
        <v>163</v>
      </c>
      <c r="AU158" s="253" t="s">
        <v>81</v>
      </c>
      <c r="AV158" s="14" t="s">
        <v>81</v>
      </c>
      <c r="AW158" s="14" t="s">
        <v>33</v>
      </c>
      <c r="AX158" s="14" t="s">
        <v>79</v>
      </c>
      <c r="AY158" s="253" t="s">
        <v>152</v>
      </c>
    </row>
    <row r="159" s="2" customFormat="1" ht="24.15" customHeight="1">
      <c r="A159" s="40"/>
      <c r="B159" s="41"/>
      <c r="C159" s="214" t="s">
        <v>259</v>
      </c>
      <c r="D159" s="214" t="s">
        <v>154</v>
      </c>
      <c r="E159" s="215" t="s">
        <v>240</v>
      </c>
      <c r="F159" s="216" t="s">
        <v>241</v>
      </c>
      <c r="G159" s="217" t="s">
        <v>186</v>
      </c>
      <c r="H159" s="218">
        <v>97.397999999999996</v>
      </c>
      <c r="I159" s="219"/>
      <c r="J159" s="220">
        <f>ROUND(I159*H159,2)</f>
        <v>0</v>
      </c>
      <c r="K159" s="216" t="s">
        <v>158</v>
      </c>
      <c r="L159" s="46"/>
      <c r="M159" s="221" t="s">
        <v>19</v>
      </c>
      <c r="N159" s="222" t="s">
        <v>43</v>
      </c>
      <c r="O159" s="86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5" t="s">
        <v>159</v>
      </c>
      <c r="AT159" s="225" t="s">
        <v>154</v>
      </c>
      <c r="AU159" s="225" t="s">
        <v>81</v>
      </c>
      <c r="AY159" s="19" t="s">
        <v>152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9" t="s">
        <v>79</v>
      </c>
      <c r="BK159" s="226">
        <f>ROUND(I159*H159,2)</f>
        <v>0</v>
      </c>
      <c r="BL159" s="19" t="s">
        <v>159</v>
      </c>
      <c r="BM159" s="225" t="s">
        <v>681</v>
      </c>
    </row>
    <row r="160" s="2" customFormat="1">
      <c r="A160" s="40"/>
      <c r="B160" s="41"/>
      <c r="C160" s="42"/>
      <c r="D160" s="227" t="s">
        <v>161</v>
      </c>
      <c r="E160" s="42"/>
      <c r="F160" s="228" t="s">
        <v>243</v>
      </c>
      <c r="G160" s="42"/>
      <c r="H160" s="42"/>
      <c r="I160" s="229"/>
      <c r="J160" s="42"/>
      <c r="K160" s="42"/>
      <c r="L160" s="46"/>
      <c r="M160" s="230"/>
      <c r="N160" s="231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161</v>
      </c>
      <c r="AU160" s="19" t="s">
        <v>81</v>
      </c>
    </row>
    <row r="161" s="14" customFormat="1">
      <c r="A161" s="14"/>
      <c r="B161" s="243"/>
      <c r="C161" s="244"/>
      <c r="D161" s="234" t="s">
        <v>163</v>
      </c>
      <c r="E161" s="245" t="s">
        <v>19</v>
      </c>
      <c r="F161" s="246" t="s">
        <v>682</v>
      </c>
      <c r="G161" s="244"/>
      <c r="H161" s="247">
        <v>97.397999999999996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163</v>
      </c>
      <c r="AU161" s="253" t="s">
        <v>81</v>
      </c>
      <c r="AV161" s="14" t="s">
        <v>81</v>
      </c>
      <c r="AW161" s="14" t="s">
        <v>33</v>
      </c>
      <c r="AX161" s="14" t="s">
        <v>79</v>
      </c>
      <c r="AY161" s="253" t="s">
        <v>152</v>
      </c>
    </row>
    <row r="162" s="2" customFormat="1" ht="24.15" customHeight="1">
      <c r="A162" s="40"/>
      <c r="B162" s="41"/>
      <c r="C162" s="214" t="s">
        <v>265</v>
      </c>
      <c r="D162" s="214" t="s">
        <v>154</v>
      </c>
      <c r="E162" s="215" t="s">
        <v>246</v>
      </c>
      <c r="F162" s="216" t="s">
        <v>247</v>
      </c>
      <c r="G162" s="217" t="s">
        <v>186</v>
      </c>
      <c r="H162" s="218">
        <v>9.6400000000000006</v>
      </c>
      <c r="I162" s="219"/>
      <c r="J162" s="220">
        <f>ROUND(I162*H162,2)</f>
        <v>0</v>
      </c>
      <c r="K162" s="216" t="s">
        <v>158</v>
      </c>
      <c r="L162" s="46"/>
      <c r="M162" s="221" t="s">
        <v>19</v>
      </c>
      <c r="N162" s="222" t="s">
        <v>43</v>
      </c>
      <c r="O162" s="86"/>
      <c r="P162" s="223">
        <f>O162*H162</f>
        <v>0</v>
      </c>
      <c r="Q162" s="223">
        <v>0</v>
      </c>
      <c r="R162" s="223">
        <f>Q162*H162</f>
        <v>0</v>
      </c>
      <c r="S162" s="223">
        <v>0</v>
      </c>
      <c r="T162" s="224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5" t="s">
        <v>159</v>
      </c>
      <c r="AT162" s="225" t="s">
        <v>154</v>
      </c>
      <c r="AU162" s="225" t="s">
        <v>81</v>
      </c>
      <c r="AY162" s="19" t="s">
        <v>152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9" t="s">
        <v>79</v>
      </c>
      <c r="BK162" s="226">
        <f>ROUND(I162*H162,2)</f>
        <v>0</v>
      </c>
      <c r="BL162" s="19" t="s">
        <v>159</v>
      </c>
      <c r="BM162" s="225" t="s">
        <v>683</v>
      </c>
    </row>
    <row r="163" s="2" customFormat="1">
      <c r="A163" s="40"/>
      <c r="B163" s="41"/>
      <c r="C163" s="42"/>
      <c r="D163" s="227" t="s">
        <v>161</v>
      </c>
      <c r="E163" s="42"/>
      <c r="F163" s="228" t="s">
        <v>249</v>
      </c>
      <c r="G163" s="42"/>
      <c r="H163" s="42"/>
      <c r="I163" s="229"/>
      <c r="J163" s="42"/>
      <c r="K163" s="42"/>
      <c r="L163" s="46"/>
      <c r="M163" s="230"/>
      <c r="N163" s="231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161</v>
      </c>
      <c r="AU163" s="19" t="s">
        <v>81</v>
      </c>
    </row>
    <row r="164" s="13" customFormat="1">
      <c r="A164" s="13"/>
      <c r="B164" s="232"/>
      <c r="C164" s="233"/>
      <c r="D164" s="234" t="s">
        <v>163</v>
      </c>
      <c r="E164" s="235" t="s">
        <v>19</v>
      </c>
      <c r="F164" s="236" t="s">
        <v>250</v>
      </c>
      <c r="G164" s="233"/>
      <c r="H164" s="235" t="s">
        <v>19</v>
      </c>
      <c r="I164" s="237"/>
      <c r="J164" s="233"/>
      <c r="K164" s="233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163</v>
      </c>
      <c r="AU164" s="242" t="s">
        <v>81</v>
      </c>
      <c r="AV164" s="13" t="s">
        <v>79</v>
      </c>
      <c r="AW164" s="13" t="s">
        <v>33</v>
      </c>
      <c r="AX164" s="13" t="s">
        <v>72</v>
      </c>
      <c r="AY164" s="242" t="s">
        <v>152</v>
      </c>
    </row>
    <row r="165" s="14" customFormat="1">
      <c r="A165" s="14"/>
      <c r="B165" s="243"/>
      <c r="C165" s="244"/>
      <c r="D165" s="234" t="s">
        <v>163</v>
      </c>
      <c r="E165" s="245" t="s">
        <v>19</v>
      </c>
      <c r="F165" s="246" t="s">
        <v>560</v>
      </c>
      <c r="G165" s="244"/>
      <c r="H165" s="247">
        <v>40.247999999999998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3" t="s">
        <v>163</v>
      </c>
      <c r="AU165" s="253" t="s">
        <v>81</v>
      </c>
      <c r="AV165" s="14" t="s">
        <v>81</v>
      </c>
      <c r="AW165" s="14" t="s">
        <v>33</v>
      </c>
      <c r="AX165" s="14" t="s">
        <v>72</v>
      </c>
      <c r="AY165" s="253" t="s">
        <v>152</v>
      </c>
    </row>
    <row r="166" s="14" customFormat="1">
      <c r="A166" s="14"/>
      <c r="B166" s="243"/>
      <c r="C166" s="244"/>
      <c r="D166" s="234" t="s">
        <v>163</v>
      </c>
      <c r="E166" s="245" t="s">
        <v>19</v>
      </c>
      <c r="F166" s="246" t="s">
        <v>561</v>
      </c>
      <c r="G166" s="244"/>
      <c r="H166" s="247">
        <v>-4.4720000000000004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163</v>
      </c>
      <c r="AU166" s="253" t="s">
        <v>81</v>
      </c>
      <c r="AV166" s="14" t="s">
        <v>81</v>
      </c>
      <c r="AW166" s="14" t="s">
        <v>33</v>
      </c>
      <c r="AX166" s="14" t="s">
        <v>72</v>
      </c>
      <c r="AY166" s="253" t="s">
        <v>152</v>
      </c>
    </row>
    <row r="167" s="14" customFormat="1">
      <c r="A167" s="14"/>
      <c r="B167" s="243"/>
      <c r="C167" s="244"/>
      <c r="D167" s="234" t="s">
        <v>163</v>
      </c>
      <c r="E167" s="245" t="s">
        <v>19</v>
      </c>
      <c r="F167" s="246" t="s">
        <v>562</v>
      </c>
      <c r="G167" s="244"/>
      <c r="H167" s="247">
        <v>-26.135999999999999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3" t="s">
        <v>163</v>
      </c>
      <c r="AU167" s="253" t="s">
        <v>81</v>
      </c>
      <c r="AV167" s="14" t="s">
        <v>81</v>
      </c>
      <c r="AW167" s="14" t="s">
        <v>33</v>
      </c>
      <c r="AX167" s="14" t="s">
        <v>72</v>
      </c>
      <c r="AY167" s="253" t="s">
        <v>152</v>
      </c>
    </row>
    <row r="168" s="15" customFormat="1">
      <c r="A168" s="15"/>
      <c r="B168" s="254"/>
      <c r="C168" s="255"/>
      <c r="D168" s="234" t="s">
        <v>163</v>
      </c>
      <c r="E168" s="256" t="s">
        <v>19</v>
      </c>
      <c r="F168" s="257" t="s">
        <v>194</v>
      </c>
      <c r="G168" s="255"/>
      <c r="H168" s="258">
        <v>9.6400000000000006</v>
      </c>
      <c r="I168" s="259"/>
      <c r="J168" s="255"/>
      <c r="K168" s="255"/>
      <c r="L168" s="260"/>
      <c r="M168" s="261"/>
      <c r="N168" s="262"/>
      <c r="O168" s="262"/>
      <c r="P168" s="262"/>
      <c r="Q168" s="262"/>
      <c r="R168" s="262"/>
      <c r="S168" s="262"/>
      <c r="T168" s="263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4" t="s">
        <v>163</v>
      </c>
      <c r="AU168" s="264" t="s">
        <v>81</v>
      </c>
      <c r="AV168" s="15" t="s">
        <v>159</v>
      </c>
      <c r="AW168" s="15" t="s">
        <v>33</v>
      </c>
      <c r="AX168" s="15" t="s">
        <v>79</v>
      </c>
      <c r="AY168" s="264" t="s">
        <v>152</v>
      </c>
    </row>
    <row r="169" s="2" customFormat="1" ht="16.5" customHeight="1">
      <c r="A169" s="40"/>
      <c r="B169" s="41"/>
      <c r="C169" s="265" t="s">
        <v>271</v>
      </c>
      <c r="D169" s="265" t="s">
        <v>228</v>
      </c>
      <c r="E169" s="266" t="s">
        <v>255</v>
      </c>
      <c r="F169" s="267" t="s">
        <v>256</v>
      </c>
      <c r="G169" s="268" t="s">
        <v>231</v>
      </c>
      <c r="H169" s="269">
        <v>19.280000000000001</v>
      </c>
      <c r="I169" s="270"/>
      <c r="J169" s="271">
        <f>ROUND(I169*H169,2)</f>
        <v>0</v>
      </c>
      <c r="K169" s="267" t="s">
        <v>158</v>
      </c>
      <c r="L169" s="272"/>
      <c r="M169" s="273" t="s">
        <v>19</v>
      </c>
      <c r="N169" s="274" t="s">
        <v>43</v>
      </c>
      <c r="O169" s="86"/>
      <c r="P169" s="223">
        <f>O169*H169</f>
        <v>0</v>
      </c>
      <c r="Q169" s="223">
        <v>1</v>
      </c>
      <c r="R169" s="223">
        <f>Q169*H169</f>
        <v>19.280000000000001</v>
      </c>
      <c r="S169" s="223">
        <v>0</v>
      </c>
      <c r="T169" s="224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5" t="s">
        <v>208</v>
      </c>
      <c r="AT169" s="225" t="s">
        <v>228</v>
      </c>
      <c r="AU169" s="225" t="s">
        <v>81</v>
      </c>
      <c r="AY169" s="19" t="s">
        <v>152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9" t="s">
        <v>79</v>
      </c>
      <c r="BK169" s="226">
        <f>ROUND(I169*H169,2)</f>
        <v>0</v>
      </c>
      <c r="BL169" s="19" t="s">
        <v>159</v>
      </c>
      <c r="BM169" s="225" t="s">
        <v>684</v>
      </c>
    </row>
    <row r="170" s="14" customFormat="1">
      <c r="A170" s="14"/>
      <c r="B170" s="243"/>
      <c r="C170" s="244"/>
      <c r="D170" s="234" t="s">
        <v>163</v>
      </c>
      <c r="E170" s="245" t="s">
        <v>19</v>
      </c>
      <c r="F170" s="246" t="s">
        <v>564</v>
      </c>
      <c r="G170" s="244"/>
      <c r="H170" s="247">
        <v>19.280000000000001</v>
      </c>
      <c r="I170" s="248"/>
      <c r="J170" s="244"/>
      <c r="K170" s="244"/>
      <c r="L170" s="249"/>
      <c r="M170" s="250"/>
      <c r="N170" s="251"/>
      <c r="O170" s="251"/>
      <c r="P170" s="251"/>
      <c r="Q170" s="251"/>
      <c r="R170" s="251"/>
      <c r="S170" s="251"/>
      <c r="T170" s="25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3" t="s">
        <v>163</v>
      </c>
      <c r="AU170" s="253" t="s">
        <v>81</v>
      </c>
      <c r="AV170" s="14" t="s">
        <v>81</v>
      </c>
      <c r="AW170" s="14" t="s">
        <v>33</v>
      </c>
      <c r="AX170" s="14" t="s">
        <v>79</v>
      </c>
      <c r="AY170" s="253" t="s">
        <v>152</v>
      </c>
    </row>
    <row r="171" s="2" customFormat="1" ht="24.15" customHeight="1">
      <c r="A171" s="40"/>
      <c r="B171" s="41"/>
      <c r="C171" s="214" t="s">
        <v>278</v>
      </c>
      <c r="D171" s="214" t="s">
        <v>154</v>
      </c>
      <c r="E171" s="215" t="s">
        <v>260</v>
      </c>
      <c r="F171" s="216" t="s">
        <v>261</v>
      </c>
      <c r="G171" s="217" t="s">
        <v>157</v>
      </c>
      <c r="H171" s="218">
        <v>12.5</v>
      </c>
      <c r="I171" s="219"/>
      <c r="J171" s="220">
        <f>ROUND(I171*H171,2)</f>
        <v>0</v>
      </c>
      <c r="K171" s="216" t="s">
        <v>158</v>
      </c>
      <c r="L171" s="46"/>
      <c r="M171" s="221" t="s">
        <v>19</v>
      </c>
      <c r="N171" s="222" t="s">
        <v>43</v>
      </c>
      <c r="O171" s="86"/>
      <c r="P171" s="223">
        <f>O171*H171</f>
        <v>0</v>
      </c>
      <c r="Q171" s="223">
        <v>0</v>
      </c>
      <c r="R171" s="223">
        <f>Q171*H171</f>
        <v>0</v>
      </c>
      <c r="S171" s="223">
        <v>0</v>
      </c>
      <c r="T171" s="224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5" t="s">
        <v>159</v>
      </c>
      <c r="AT171" s="225" t="s">
        <v>154</v>
      </c>
      <c r="AU171" s="225" t="s">
        <v>81</v>
      </c>
      <c r="AY171" s="19" t="s">
        <v>152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9" t="s">
        <v>79</v>
      </c>
      <c r="BK171" s="226">
        <f>ROUND(I171*H171,2)</f>
        <v>0</v>
      </c>
      <c r="BL171" s="19" t="s">
        <v>159</v>
      </c>
      <c r="BM171" s="225" t="s">
        <v>685</v>
      </c>
    </row>
    <row r="172" s="2" customFormat="1">
      <c r="A172" s="40"/>
      <c r="B172" s="41"/>
      <c r="C172" s="42"/>
      <c r="D172" s="227" t="s">
        <v>161</v>
      </c>
      <c r="E172" s="42"/>
      <c r="F172" s="228" t="s">
        <v>263</v>
      </c>
      <c r="G172" s="42"/>
      <c r="H172" s="42"/>
      <c r="I172" s="229"/>
      <c r="J172" s="42"/>
      <c r="K172" s="42"/>
      <c r="L172" s="46"/>
      <c r="M172" s="230"/>
      <c r="N172" s="231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161</v>
      </c>
      <c r="AU172" s="19" t="s">
        <v>81</v>
      </c>
    </row>
    <row r="173" s="14" customFormat="1">
      <c r="A173" s="14"/>
      <c r="B173" s="243"/>
      <c r="C173" s="244"/>
      <c r="D173" s="234" t="s">
        <v>163</v>
      </c>
      <c r="E173" s="245" t="s">
        <v>19</v>
      </c>
      <c r="F173" s="246" t="s">
        <v>686</v>
      </c>
      <c r="G173" s="244"/>
      <c r="H173" s="247">
        <v>12.5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163</v>
      </c>
      <c r="AU173" s="253" t="s">
        <v>81</v>
      </c>
      <c r="AV173" s="14" t="s">
        <v>81</v>
      </c>
      <c r="AW173" s="14" t="s">
        <v>33</v>
      </c>
      <c r="AX173" s="14" t="s">
        <v>79</v>
      </c>
      <c r="AY173" s="253" t="s">
        <v>152</v>
      </c>
    </row>
    <row r="174" s="2" customFormat="1" ht="16.5" customHeight="1">
      <c r="A174" s="40"/>
      <c r="B174" s="41"/>
      <c r="C174" s="265" t="s">
        <v>285</v>
      </c>
      <c r="D174" s="265" t="s">
        <v>228</v>
      </c>
      <c r="E174" s="266" t="s">
        <v>266</v>
      </c>
      <c r="F174" s="267" t="s">
        <v>267</v>
      </c>
      <c r="G174" s="268" t="s">
        <v>268</v>
      </c>
      <c r="H174" s="269">
        <v>0.25</v>
      </c>
      <c r="I174" s="270"/>
      <c r="J174" s="271">
        <f>ROUND(I174*H174,2)</f>
        <v>0</v>
      </c>
      <c r="K174" s="267" t="s">
        <v>158</v>
      </c>
      <c r="L174" s="272"/>
      <c r="M174" s="273" t="s">
        <v>19</v>
      </c>
      <c r="N174" s="274" t="s">
        <v>43</v>
      </c>
      <c r="O174" s="86"/>
      <c r="P174" s="223">
        <f>O174*H174</f>
        <v>0</v>
      </c>
      <c r="Q174" s="223">
        <v>0.001</v>
      </c>
      <c r="R174" s="223">
        <f>Q174*H174</f>
        <v>0.00025000000000000001</v>
      </c>
      <c r="S174" s="223">
        <v>0</v>
      </c>
      <c r="T174" s="224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5" t="s">
        <v>208</v>
      </c>
      <c r="AT174" s="225" t="s">
        <v>228</v>
      </c>
      <c r="AU174" s="225" t="s">
        <v>81</v>
      </c>
      <c r="AY174" s="19" t="s">
        <v>152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9" t="s">
        <v>79</v>
      </c>
      <c r="BK174" s="226">
        <f>ROUND(I174*H174,2)</f>
        <v>0</v>
      </c>
      <c r="BL174" s="19" t="s">
        <v>159</v>
      </c>
      <c r="BM174" s="225" t="s">
        <v>687</v>
      </c>
    </row>
    <row r="175" s="14" customFormat="1">
      <c r="A175" s="14"/>
      <c r="B175" s="243"/>
      <c r="C175" s="244"/>
      <c r="D175" s="234" t="s">
        <v>163</v>
      </c>
      <c r="E175" s="244"/>
      <c r="F175" s="246" t="s">
        <v>688</v>
      </c>
      <c r="G175" s="244"/>
      <c r="H175" s="247">
        <v>0.25</v>
      </c>
      <c r="I175" s="248"/>
      <c r="J175" s="244"/>
      <c r="K175" s="244"/>
      <c r="L175" s="249"/>
      <c r="M175" s="250"/>
      <c r="N175" s="251"/>
      <c r="O175" s="251"/>
      <c r="P175" s="251"/>
      <c r="Q175" s="251"/>
      <c r="R175" s="251"/>
      <c r="S175" s="251"/>
      <c r="T175" s="25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3" t="s">
        <v>163</v>
      </c>
      <c r="AU175" s="253" t="s">
        <v>81</v>
      </c>
      <c r="AV175" s="14" t="s">
        <v>81</v>
      </c>
      <c r="AW175" s="14" t="s">
        <v>4</v>
      </c>
      <c r="AX175" s="14" t="s">
        <v>79</v>
      </c>
      <c r="AY175" s="253" t="s">
        <v>152</v>
      </c>
    </row>
    <row r="176" s="2" customFormat="1" ht="21.75" customHeight="1">
      <c r="A176" s="40"/>
      <c r="B176" s="41"/>
      <c r="C176" s="214" t="s">
        <v>7</v>
      </c>
      <c r="D176" s="214" t="s">
        <v>154</v>
      </c>
      <c r="E176" s="215" t="s">
        <v>272</v>
      </c>
      <c r="F176" s="216" t="s">
        <v>273</v>
      </c>
      <c r="G176" s="217" t="s">
        <v>157</v>
      </c>
      <c r="H176" s="218">
        <v>70.370000000000005</v>
      </c>
      <c r="I176" s="219"/>
      <c r="J176" s="220">
        <f>ROUND(I176*H176,2)</f>
        <v>0</v>
      </c>
      <c r="K176" s="216" t="s">
        <v>158</v>
      </c>
      <c r="L176" s="46"/>
      <c r="M176" s="221" t="s">
        <v>19</v>
      </c>
      <c r="N176" s="222" t="s">
        <v>43</v>
      </c>
      <c r="O176" s="86"/>
      <c r="P176" s="223">
        <f>O176*H176</f>
        <v>0</v>
      </c>
      <c r="Q176" s="223">
        <v>0</v>
      </c>
      <c r="R176" s="223">
        <f>Q176*H176</f>
        <v>0</v>
      </c>
      <c r="S176" s="223">
        <v>0</v>
      </c>
      <c r="T176" s="224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5" t="s">
        <v>159</v>
      </c>
      <c r="AT176" s="225" t="s">
        <v>154</v>
      </c>
      <c r="AU176" s="225" t="s">
        <v>81</v>
      </c>
      <c r="AY176" s="19" t="s">
        <v>152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9" t="s">
        <v>79</v>
      </c>
      <c r="BK176" s="226">
        <f>ROUND(I176*H176,2)</f>
        <v>0</v>
      </c>
      <c r="BL176" s="19" t="s">
        <v>159</v>
      </c>
      <c r="BM176" s="225" t="s">
        <v>689</v>
      </c>
    </row>
    <row r="177" s="2" customFormat="1">
      <c r="A177" s="40"/>
      <c r="B177" s="41"/>
      <c r="C177" s="42"/>
      <c r="D177" s="227" t="s">
        <v>161</v>
      </c>
      <c r="E177" s="42"/>
      <c r="F177" s="228" t="s">
        <v>275</v>
      </c>
      <c r="G177" s="42"/>
      <c r="H177" s="42"/>
      <c r="I177" s="229"/>
      <c r="J177" s="42"/>
      <c r="K177" s="42"/>
      <c r="L177" s="46"/>
      <c r="M177" s="230"/>
      <c r="N177" s="231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161</v>
      </c>
      <c r="AU177" s="19" t="s">
        <v>81</v>
      </c>
    </row>
    <row r="178" s="13" customFormat="1">
      <c r="A178" s="13"/>
      <c r="B178" s="232"/>
      <c r="C178" s="233"/>
      <c r="D178" s="234" t="s">
        <v>163</v>
      </c>
      <c r="E178" s="235" t="s">
        <v>19</v>
      </c>
      <c r="F178" s="236" t="s">
        <v>534</v>
      </c>
      <c r="G178" s="233"/>
      <c r="H178" s="235" t="s">
        <v>19</v>
      </c>
      <c r="I178" s="237"/>
      <c r="J178" s="233"/>
      <c r="K178" s="233"/>
      <c r="L178" s="238"/>
      <c r="M178" s="239"/>
      <c r="N178" s="240"/>
      <c r="O178" s="240"/>
      <c r="P178" s="240"/>
      <c r="Q178" s="240"/>
      <c r="R178" s="240"/>
      <c r="S178" s="240"/>
      <c r="T178" s="24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2" t="s">
        <v>163</v>
      </c>
      <c r="AU178" s="242" t="s">
        <v>81</v>
      </c>
      <c r="AV178" s="13" t="s">
        <v>79</v>
      </c>
      <c r="AW178" s="13" t="s">
        <v>33</v>
      </c>
      <c r="AX178" s="13" t="s">
        <v>72</v>
      </c>
      <c r="AY178" s="242" t="s">
        <v>152</v>
      </c>
    </row>
    <row r="179" s="14" customFormat="1">
      <c r="A179" s="14"/>
      <c r="B179" s="243"/>
      <c r="C179" s="244"/>
      <c r="D179" s="234" t="s">
        <v>163</v>
      </c>
      <c r="E179" s="245" t="s">
        <v>19</v>
      </c>
      <c r="F179" s="246" t="s">
        <v>445</v>
      </c>
      <c r="G179" s="244"/>
      <c r="H179" s="247">
        <v>49</v>
      </c>
      <c r="I179" s="248"/>
      <c r="J179" s="244"/>
      <c r="K179" s="244"/>
      <c r="L179" s="249"/>
      <c r="M179" s="250"/>
      <c r="N179" s="251"/>
      <c r="O179" s="251"/>
      <c r="P179" s="251"/>
      <c r="Q179" s="251"/>
      <c r="R179" s="251"/>
      <c r="S179" s="251"/>
      <c r="T179" s="25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3" t="s">
        <v>163</v>
      </c>
      <c r="AU179" s="253" t="s">
        <v>81</v>
      </c>
      <c r="AV179" s="14" t="s">
        <v>81</v>
      </c>
      <c r="AW179" s="14" t="s">
        <v>33</v>
      </c>
      <c r="AX179" s="14" t="s">
        <v>72</v>
      </c>
      <c r="AY179" s="253" t="s">
        <v>152</v>
      </c>
    </row>
    <row r="180" s="13" customFormat="1">
      <c r="A180" s="13"/>
      <c r="B180" s="232"/>
      <c r="C180" s="233"/>
      <c r="D180" s="234" t="s">
        <v>163</v>
      </c>
      <c r="E180" s="235" t="s">
        <v>19</v>
      </c>
      <c r="F180" s="236" t="s">
        <v>189</v>
      </c>
      <c r="G180" s="233"/>
      <c r="H180" s="235" t="s">
        <v>19</v>
      </c>
      <c r="I180" s="237"/>
      <c r="J180" s="233"/>
      <c r="K180" s="233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163</v>
      </c>
      <c r="AU180" s="242" t="s">
        <v>81</v>
      </c>
      <c r="AV180" s="13" t="s">
        <v>79</v>
      </c>
      <c r="AW180" s="13" t="s">
        <v>33</v>
      </c>
      <c r="AX180" s="13" t="s">
        <v>72</v>
      </c>
      <c r="AY180" s="242" t="s">
        <v>152</v>
      </c>
    </row>
    <row r="181" s="14" customFormat="1">
      <c r="A181" s="14"/>
      <c r="B181" s="243"/>
      <c r="C181" s="244"/>
      <c r="D181" s="234" t="s">
        <v>163</v>
      </c>
      <c r="E181" s="245" t="s">
        <v>19</v>
      </c>
      <c r="F181" s="246" t="s">
        <v>183</v>
      </c>
      <c r="G181" s="244"/>
      <c r="H181" s="247">
        <v>5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3" t="s">
        <v>163</v>
      </c>
      <c r="AU181" s="253" t="s">
        <v>81</v>
      </c>
      <c r="AV181" s="14" t="s">
        <v>81</v>
      </c>
      <c r="AW181" s="14" t="s">
        <v>33</v>
      </c>
      <c r="AX181" s="14" t="s">
        <v>72</v>
      </c>
      <c r="AY181" s="253" t="s">
        <v>152</v>
      </c>
    </row>
    <row r="182" s="13" customFormat="1">
      <c r="A182" s="13"/>
      <c r="B182" s="232"/>
      <c r="C182" s="233"/>
      <c r="D182" s="234" t="s">
        <v>163</v>
      </c>
      <c r="E182" s="235" t="s">
        <v>19</v>
      </c>
      <c r="F182" s="236" t="s">
        <v>225</v>
      </c>
      <c r="G182" s="233"/>
      <c r="H182" s="235" t="s">
        <v>19</v>
      </c>
      <c r="I182" s="237"/>
      <c r="J182" s="233"/>
      <c r="K182" s="233"/>
      <c r="L182" s="238"/>
      <c r="M182" s="239"/>
      <c r="N182" s="240"/>
      <c r="O182" s="240"/>
      <c r="P182" s="240"/>
      <c r="Q182" s="240"/>
      <c r="R182" s="240"/>
      <c r="S182" s="240"/>
      <c r="T182" s="24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2" t="s">
        <v>163</v>
      </c>
      <c r="AU182" s="242" t="s">
        <v>81</v>
      </c>
      <c r="AV182" s="13" t="s">
        <v>79</v>
      </c>
      <c r="AW182" s="13" t="s">
        <v>33</v>
      </c>
      <c r="AX182" s="13" t="s">
        <v>72</v>
      </c>
      <c r="AY182" s="242" t="s">
        <v>152</v>
      </c>
    </row>
    <row r="183" s="14" customFormat="1">
      <c r="A183" s="14"/>
      <c r="B183" s="243"/>
      <c r="C183" s="244"/>
      <c r="D183" s="234" t="s">
        <v>163</v>
      </c>
      <c r="E183" s="245" t="s">
        <v>19</v>
      </c>
      <c r="F183" s="246" t="s">
        <v>572</v>
      </c>
      <c r="G183" s="244"/>
      <c r="H183" s="247">
        <v>16.370000000000001</v>
      </c>
      <c r="I183" s="248"/>
      <c r="J183" s="244"/>
      <c r="K183" s="244"/>
      <c r="L183" s="249"/>
      <c r="M183" s="250"/>
      <c r="N183" s="251"/>
      <c r="O183" s="251"/>
      <c r="P183" s="251"/>
      <c r="Q183" s="251"/>
      <c r="R183" s="251"/>
      <c r="S183" s="251"/>
      <c r="T183" s="25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3" t="s">
        <v>163</v>
      </c>
      <c r="AU183" s="253" t="s">
        <v>81</v>
      </c>
      <c r="AV183" s="14" t="s">
        <v>81</v>
      </c>
      <c r="AW183" s="14" t="s">
        <v>33</v>
      </c>
      <c r="AX183" s="14" t="s">
        <v>72</v>
      </c>
      <c r="AY183" s="253" t="s">
        <v>152</v>
      </c>
    </row>
    <row r="184" s="15" customFormat="1">
      <c r="A184" s="15"/>
      <c r="B184" s="254"/>
      <c r="C184" s="255"/>
      <c r="D184" s="234" t="s">
        <v>163</v>
      </c>
      <c r="E184" s="256" t="s">
        <v>19</v>
      </c>
      <c r="F184" s="257" t="s">
        <v>194</v>
      </c>
      <c r="G184" s="255"/>
      <c r="H184" s="258">
        <v>70.370000000000005</v>
      </c>
      <c r="I184" s="259"/>
      <c r="J184" s="255"/>
      <c r="K184" s="255"/>
      <c r="L184" s="260"/>
      <c r="M184" s="261"/>
      <c r="N184" s="262"/>
      <c r="O184" s="262"/>
      <c r="P184" s="262"/>
      <c r="Q184" s="262"/>
      <c r="R184" s="262"/>
      <c r="S184" s="262"/>
      <c r="T184" s="263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64" t="s">
        <v>163</v>
      </c>
      <c r="AU184" s="264" t="s">
        <v>81</v>
      </c>
      <c r="AV184" s="15" t="s">
        <v>159</v>
      </c>
      <c r="AW184" s="15" t="s">
        <v>33</v>
      </c>
      <c r="AX184" s="15" t="s">
        <v>79</v>
      </c>
      <c r="AY184" s="264" t="s">
        <v>152</v>
      </c>
    </row>
    <row r="185" s="2" customFormat="1" ht="21.75" customHeight="1">
      <c r="A185" s="40"/>
      <c r="B185" s="41"/>
      <c r="C185" s="214" t="s">
        <v>296</v>
      </c>
      <c r="D185" s="214" t="s">
        <v>154</v>
      </c>
      <c r="E185" s="215" t="s">
        <v>279</v>
      </c>
      <c r="F185" s="216" t="s">
        <v>280</v>
      </c>
      <c r="G185" s="217" t="s">
        <v>157</v>
      </c>
      <c r="H185" s="218">
        <v>37.5</v>
      </c>
      <c r="I185" s="219"/>
      <c r="J185" s="220">
        <f>ROUND(I185*H185,2)</f>
        <v>0</v>
      </c>
      <c r="K185" s="216" t="s">
        <v>158</v>
      </c>
      <c r="L185" s="46"/>
      <c r="M185" s="221" t="s">
        <v>19</v>
      </c>
      <c r="N185" s="222" t="s">
        <v>43</v>
      </c>
      <c r="O185" s="86"/>
      <c r="P185" s="223">
        <f>O185*H185</f>
        <v>0</v>
      </c>
      <c r="Q185" s="223">
        <v>0</v>
      </c>
      <c r="R185" s="223">
        <f>Q185*H185</f>
        <v>0</v>
      </c>
      <c r="S185" s="223">
        <v>0</v>
      </c>
      <c r="T185" s="224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5" t="s">
        <v>159</v>
      </c>
      <c r="AT185" s="225" t="s">
        <v>154</v>
      </c>
      <c r="AU185" s="225" t="s">
        <v>81</v>
      </c>
      <c r="AY185" s="19" t="s">
        <v>152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9" t="s">
        <v>79</v>
      </c>
      <c r="BK185" s="226">
        <f>ROUND(I185*H185,2)</f>
        <v>0</v>
      </c>
      <c r="BL185" s="19" t="s">
        <v>159</v>
      </c>
      <c r="BM185" s="225" t="s">
        <v>690</v>
      </c>
    </row>
    <row r="186" s="2" customFormat="1">
      <c r="A186" s="40"/>
      <c r="B186" s="41"/>
      <c r="C186" s="42"/>
      <c r="D186" s="227" t="s">
        <v>161</v>
      </c>
      <c r="E186" s="42"/>
      <c r="F186" s="228" t="s">
        <v>282</v>
      </c>
      <c r="G186" s="42"/>
      <c r="H186" s="42"/>
      <c r="I186" s="229"/>
      <c r="J186" s="42"/>
      <c r="K186" s="42"/>
      <c r="L186" s="46"/>
      <c r="M186" s="230"/>
      <c r="N186" s="231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161</v>
      </c>
      <c r="AU186" s="19" t="s">
        <v>81</v>
      </c>
    </row>
    <row r="187" s="13" customFormat="1">
      <c r="A187" s="13"/>
      <c r="B187" s="232"/>
      <c r="C187" s="233"/>
      <c r="D187" s="234" t="s">
        <v>163</v>
      </c>
      <c r="E187" s="235" t="s">
        <v>19</v>
      </c>
      <c r="F187" s="236" t="s">
        <v>283</v>
      </c>
      <c r="G187" s="233"/>
      <c r="H187" s="235" t="s">
        <v>19</v>
      </c>
      <c r="I187" s="237"/>
      <c r="J187" s="233"/>
      <c r="K187" s="233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163</v>
      </c>
      <c r="AU187" s="242" t="s">
        <v>81</v>
      </c>
      <c r="AV187" s="13" t="s">
        <v>79</v>
      </c>
      <c r="AW187" s="13" t="s">
        <v>33</v>
      </c>
      <c r="AX187" s="13" t="s">
        <v>72</v>
      </c>
      <c r="AY187" s="242" t="s">
        <v>152</v>
      </c>
    </row>
    <row r="188" s="14" customFormat="1">
      <c r="A188" s="14"/>
      <c r="B188" s="243"/>
      <c r="C188" s="244"/>
      <c r="D188" s="234" t="s">
        <v>163</v>
      </c>
      <c r="E188" s="245" t="s">
        <v>19</v>
      </c>
      <c r="F188" s="246" t="s">
        <v>691</v>
      </c>
      <c r="G188" s="244"/>
      <c r="H188" s="247">
        <v>37.5</v>
      </c>
      <c r="I188" s="248"/>
      <c r="J188" s="244"/>
      <c r="K188" s="244"/>
      <c r="L188" s="249"/>
      <c r="M188" s="250"/>
      <c r="N188" s="251"/>
      <c r="O188" s="251"/>
      <c r="P188" s="251"/>
      <c r="Q188" s="251"/>
      <c r="R188" s="251"/>
      <c r="S188" s="251"/>
      <c r="T188" s="25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3" t="s">
        <v>163</v>
      </c>
      <c r="AU188" s="253" t="s">
        <v>81</v>
      </c>
      <c r="AV188" s="14" t="s">
        <v>81</v>
      </c>
      <c r="AW188" s="14" t="s">
        <v>33</v>
      </c>
      <c r="AX188" s="14" t="s">
        <v>79</v>
      </c>
      <c r="AY188" s="253" t="s">
        <v>152</v>
      </c>
    </row>
    <row r="189" s="2" customFormat="1" ht="16.5" customHeight="1">
      <c r="A189" s="40"/>
      <c r="B189" s="41"/>
      <c r="C189" s="265" t="s">
        <v>302</v>
      </c>
      <c r="D189" s="265" t="s">
        <v>228</v>
      </c>
      <c r="E189" s="266" t="s">
        <v>286</v>
      </c>
      <c r="F189" s="267" t="s">
        <v>287</v>
      </c>
      <c r="G189" s="268" t="s">
        <v>231</v>
      </c>
      <c r="H189" s="269">
        <v>3</v>
      </c>
      <c r="I189" s="270"/>
      <c r="J189" s="271">
        <f>ROUND(I189*H189,2)</f>
        <v>0</v>
      </c>
      <c r="K189" s="267" t="s">
        <v>158</v>
      </c>
      <c r="L189" s="272"/>
      <c r="M189" s="273" t="s">
        <v>19</v>
      </c>
      <c r="N189" s="274" t="s">
        <v>43</v>
      </c>
      <c r="O189" s="86"/>
      <c r="P189" s="223">
        <f>O189*H189</f>
        <v>0</v>
      </c>
      <c r="Q189" s="223">
        <v>1</v>
      </c>
      <c r="R189" s="223">
        <f>Q189*H189</f>
        <v>3</v>
      </c>
      <c r="S189" s="223">
        <v>0</v>
      </c>
      <c r="T189" s="224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5" t="s">
        <v>208</v>
      </c>
      <c r="AT189" s="225" t="s">
        <v>228</v>
      </c>
      <c r="AU189" s="225" t="s">
        <v>81</v>
      </c>
      <c r="AY189" s="19" t="s">
        <v>152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9" t="s">
        <v>79</v>
      </c>
      <c r="BK189" s="226">
        <f>ROUND(I189*H189,2)</f>
        <v>0</v>
      </c>
      <c r="BL189" s="19" t="s">
        <v>159</v>
      </c>
      <c r="BM189" s="225" t="s">
        <v>692</v>
      </c>
    </row>
    <row r="190" s="14" customFormat="1">
      <c r="A190" s="14"/>
      <c r="B190" s="243"/>
      <c r="C190" s="244"/>
      <c r="D190" s="234" t="s">
        <v>163</v>
      </c>
      <c r="E190" s="245" t="s">
        <v>19</v>
      </c>
      <c r="F190" s="246" t="s">
        <v>693</v>
      </c>
      <c r="G190" s="244"/>
      <c r="H190" s="247">
        <v>3</v>
      </c>
      <c r="I190" s="248"/>
      <c r="J190" s="244"/>
      <c r="K190" s="244"/>
      <c r="L190" s="249"/>
      <c r="M190" s="250"/>
      <c r="N190" s="251"/>
      <c r="O190" s="251"/>
      <c r="P190" s="251"/>
      <c r="Q190" s="251"/>
      <c r="R190" s="251"/>
      <c r="S190" s="251"/>
      <c r="T190" s="25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3" t="s">
        <v>163</v>
      </c>
      <c r="AU190" s="253" t="s">
        <v>81</v>
      </c>
      <c r="AV190" s="14" t="s">
        <v>81</v>
      </c>
      <c r="AW190" s="14" t="s">
        <v>33</v>
      </c>
      <c r="AX190" s="14" t="s">
        <v>79</v>
      </c>
      <c r="AY190" s="253" t="s">
        <v>152</v>
      </c>
    </row>
    <row r="191" s="12" customFormat="1" ht="22.8" customHeight="1">
      <c r="A191" s="12"/>
      <c r="B191" s="198"/>
      <c r="C191" s="199"/>
      <c r="D191" s="200" t="s">
        <v>71</v>
      </c>
      <c r="E191" s="212" t="s">
        <v>81</v>
      </c>
      <c r="F191" s="212" t="s">
        <v>290</v>
      </c>
      <c r="G191" s="199"/>
      <c r="H191" s="199"/>
      <c r="I191" s="202"/>
      <c r="J191" s="213">
        <f>BK191</f>
        <v>0</v>
      </c>
      <c r="K191" s="199"/>
      <c r="L191" s="204"/>
      <c r="M191" s="205"/>
      <c r="N191" s="206"/>
      <c r="O191" s="206"/>
      <c r="P191" s="207">
        <f>SUM(P192:P200)</f>
        <v>0</v>
      </c>
      <c r="Q191" s="206"/>
      <c r="R191" s="207">
        <f>SUM(R192:R200)</f>
        <v>10.93262161</v>
      </c>
      <c r="S191" s="206"/>
      <c r="T191" s="208">
        <f>SUM(T192:T200)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09" t="s">
        <v>79</v>
      </c>
      <c r="AT191" s="210" t="s">
        <v>71</v>
      </c>
      <c r="AU191" s="210" t="s">
        <v>79</v>
      </c>
      <c r="AY191" s="209" t="s">
        <v>152</v>
      </c>
      <c r="BK191" s="211">
        <f>SUM(BK192:BK200)</f>
        <v>0</v>
      </c>
    </row>
    <row r="192" s="2" customFormat="1" ht="16.5" customHeight="1">
      <c r="A192" s="40"/>
      <c r="B192" s="41"/>
      <c r="C192" s="214" t="s">
        <v>309</v>
      </c>
      <c r="D192" s="214" t="s">
        <v>154</v>
      </c>
      <c r="E192" s="215" t="s">
        <v>291</v>
      </c>
      <c r="F192" s="216" t="s">
        <v>292</v>
      </c>
      <c r="G192" s="217" t="s">
        <v>186</v>
      </c>
      <c r="H192" s="218">
        <v>1.1180000000000001</v>
      </c>
      <c r="I192" s="219"/>
      <c r="J192" s="220">
        <f>ROUND(I192*H192,2)</f>
        <v>0</v>
      </c>
      <c r="K192" s="216" t="s">
        <v>158</v>
      </c>
      <c r="L192" s="46"/>
      <c r="M192" s="221" t="s">
        <v>19</v>
      </c>
      <c r="N192" s="222" t="s">
        <v>43</v>
      </c>
      <c r="O192" s="86"/>
      <c r="P192" s="223">
        <f>O192*H192</f>
        <v>0</v>
      </c>
      <c r="Q192" s="223">
        <v>2.1600000000000001</v>
      </c>
      <c r="R192" s="223">
        <f>Q192*H192</f>
        <v>2.4148800000000006</v>
      </c>
      <c r="S192" s="223">
        <v>0</v>
      </c>
      <c r="T192" s="224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25" t="s">
        <v>159</v>
      </c>
      <c r="AT192" s="225" t="s">
        <v>154</v>
      </c>
      <c r="AU192" s="225" t="s">
        <v>81</v>
      </c>
      <c r="AY192" s="19" t="s">
        <v>152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9" t="s">
        <v>79</v>
      </c>
      <c r="BK192" s="226">
        <f>ROUND(I192*H192,2)</f>
        <v>0</v>
      </c>
      <c r="BL192" s="19" t="s">
        <v>159</v>
      </c>
      <c r="BM192" s="225" t="s">
        <v>694</v>
      </c>
    </row>
    <row r="193" s="2" customFormat="1">
      <c r="A193" s="40"/>
      <c r="B193" s="41"/>
      <c r="C193" s="42"/>
      <c r="D193" s="227" t="s">
        <v>161</v>
      </c>
      <c r="E193" s="42"/>
      <c r="F193" s="228" t="s">
        <v>294</v>
      </c>
      <c r="G193" s="42"/>
      <c r="H193" s="42"/>
      <c r="I193" s="229"/>
      <c r="J193" s="42"/>
      <c r="K193" s="42"/>
      <c r="L193" s="46"/>
      <c r="M193" s="230"/>
      <c r="N193" s="231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161</v>
      </c>
      <c r="AU193" s="19" t="s">
        <v>81</v>
      </c>
    </row>
    <row r="194" s="14" customFormat="1">
      <c r="A194" s="14"/>
      <c r="B194" s="243"/>
      <c r="C194" s="244"/>
      <c r="D194" s="234" t="s">
        <v>163</v>
      </c>
      <c r="E194" s="245" t="s">
        <v>19</v>
      </c>
      <c r="F194" s="246" t="s">
        <v>578</v>
      </c>
      <c r="G194" s="244"/>
      <c r="H194" s="247">
        <v>1.1180000000000001</v>
      </c>
      <c r="I194" s="248"/>
      <c r="J194" s="244"/>
      <c r="K194" s="244"/>
      <c r="L194" s="249"/>
      <c r="M194" s="250"/>
      <c r="N194" s="251"/>
      <c r="O194" s="251"/>
      <c r="P194" s="251"/>
      <c r="Q194" s="251"/>
      <c r="R194" s="251"/>
      <c r="S194" s="251"/>
      <c r="T194" s="25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3" t="s">
        <v>163</v>
      </c>
      <c r="AU194" s="253" t="s">
        <v>81</v>
      </c>
      <c r="AV194" s="14" t="s">
        <v>81</v>
      </c>
      <c r="AW194" s="14" t="s">
        <v>33</v>
      </c>
      <c r="AX194" s="14" t="s">
        <v>79</v>
      </c>
      <c r="AY194" s="253" t="s">
        <v>152</v>
      </c>
    </row>
    <row r="195" s="2" customFormat="1" ht="21.75" customHeight="1">
      <c r="A195" s="40"/>
      <c r="B195" s="41"/>
      <c r="C195" s="214" t="s">
        <v>314</v>
      </c>
      <c r="D195" s="214" t="s">
        <v>154</v>
      </c>
      <c r="E195" s="215" t="s">
        <v>297</v>
      </c>
      <c r="F195" s="216" t="s">
        <v>298</v>
      </c>
      <c r="G195" s="217" t="s">
        <v>186</v>
      </c>
      <c r="H195" s="218">
        <v>3.3540000000000001</v>
      </c>
      <c r="I195" s="219"/>
      <c r="J195" s="220">
        <f>ROUND(I195*H195,2)</f>
        <v>0</v>
      </c>
      <c r="K195" s="216" t="s">
        <v>158</v>
      </c>
      <c r="L195" s="46"/>
      <c r="M195" s="221" t="s">
        <v>19</v>
      </c>
      <c r="N195" s="222" t="s">
        <v>43</v>
      </c>
      <c r="O195" s="86"/>
      <c r="P195" s="223">
        <f>O195*H195</f>
        <v>0</v>
      </c>
      <c r="Q195" s="223">
        <v>2.5018699999999998</v>
      </c>
      <c r="R195" s="223">
        <f>Q195*H195</f>
        <v>8.3912719799999991</v>
      </c>
      <c r="S195" s="223">
        <v>0</v>
      </c>
      <c r="T195" s="224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5" t="s">
        <v>159</v>
      </c>
      <c r="AT195" s="225" t="s">
        <v>154</v>
      </c>
      <c r="AU195" s="225" t="s">
        <v>81</v>
      </c>
      <c r="AY195" s="19" t="s">
        <v>152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9" t="s">
        <v>79</v>
      </c>
      <c r="BK195" s="226">
        <f>ROUND(I195*H195,2)</f>
        <v>0</v>
      </c>
      <c r="BL195" s="19" t="s">
        <v>159</v>
      </c>
      <c r="BM195" s="225" t="s">
        <v>695</v>
      </c>
    </row>
    <row r="196" s="2" customFormat="1">
      <c r="A196" s="40"/>
      <c r="B196" s="41"/>
      <c r="C196" s="42"/>
      <c r="D196" s="227" t="s">
        <v>161</v>
      </c>
      <c r="E196" s="42"/>
      <c r="F196" s="228" t="s">
        <v>300</v>
      </c>
      <c r="G196" s="42"/>
      <c r="H196" s="42"/>
      <c r="I196" s="229"/>
      <c r="J196" s="42"/>
      <c r="K196" s="42"/>
      <c r="L196" s="46"/>
      <c r="M196" s="230"/>
      <c r="N196" s="231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161</v>
      </c>
      <c r="AU196" s="19" t="s">
        <v>81</v>
      </c>
    </row>
    <row r="197" s="14" customFormat="1">
      <c r="A197" s="14"/>
      <c r="B197" s="243"/>
      <c r="C197" s="244"/>
      <c r="D197" s="234" t="s">
        <v>163</v>
      </c>
      <c r="E197" s="245" t="s">
        <v>19</v>
      </c>
      <c r="F197" s="246" t="s">
        <v>580</v>
      </c>
      <c r="G197" s="244"/>
      <c r="H197" s="247">
        <v>3.3540000000000001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3" t="s">
        <v>163</v>
      </c>
      <c r="AU197" s="253" t="s">
        <v>81</v>
      </c>
      <c r="AV197" s="14" t="s">
        <v>81</v>
      </c>
      <c r="AW197" s="14" t="s">
        <v>33</v>
      </c>
      <c r="AX197" s="14" t="s">
        <v>79</v>
      </c>
      <c r="AY197" s="253" t="s">
        <v>152</v>
      </c>
    </row>
    <row r="198" s="2" customFormat="1" ht="16.5" customHeight="1">
      <c r="A198" s="40"/>
      <c r="B198" s="41"/>
      <c r="C198" s="214" t="s">
        <v>321</v>
      </c>
      <c r="D198" s="214" t="s">
        <v>154</v>
      </c>
      <c r="E198" s="215" t="s">
        <v>303</v>
      </c>
      <c r="F198" s="216" t="s">
        <v>304</v>
      </c>
      <c r="G198" s="217" t="s">
        <v>231</v>
      </c>
      <c r="H198" s="218">
        <v>0.119</v>
      </c>
      <c r="I198" s="219"/>
      <c r="J198" s="220">
        <f>ROUND(I198*H198,2)</f>
        <v>0</v>
      </c>
      <c r="K198" s="216" t="s">
        <v>158</v>
      </c>
      <c r="L198" s="46"/>
      <c r="M198" s="221" t="s">
        <v>19</v>
      </c>
      <c r="N198" s="222" t="s">
        <v>43</v>
      </c>
      <c r="O198" s="86"/>
      <c r="P198" s="223">
        <f>O198*H198</f>
        <v>0</v>
      </c>
      <c r="Q198" s="223">
        <v>1.06277</v>
      </c>
      <c r="R198" s="223">
        <f>Q198*H198</f>
        <v>0.12646963</v>
      </c>
      <c r="S198" s="223">
        <v>0</v>
      </c>
      <c r="T198" s="224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5" t="s">
        <v>159</v>
      </c>
      <c r="AT198" s="225" t="s">
        <v>154</v>
      </c>
      <c r="AU198" s="225" t="s">
        <v>81</v>
      </c>
      <c r="AY198" s="19" t="s">
        <v>152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9" t="s">
        <v>79</v>
      </c>
      <c r="BK198" s="226">
        <f>ROUND(I198*H198,2)</f>
        <v>0</v>
      </c>
      <c r="BL198" s="19" t="s">
        <v>159</v>
      </c>
      <c r="BM198" s="225" t="s">
        <v>696</v>
      </c>
    </row>
    <row r="199" s="2" customFormat="1">
      <c r="A199" s="40"/>
      <c r="B199" s="41"/>
      <c r="C199" s="42"/>
      <c r="D199" s="227" t="s">
        <v>161</v>
      </c>
      <c r="E199" s="42"/>
      <c r="F199" s="228" t="s">
        <v>306</v>
      </c>
      <c r="G199" s="42"/>
      <c r="H199" s="42"/>
      <c r="I199" s="229"/>
      <c r="J199" s="42"/>
      <c r="K199" s="42"/>
      <c r="L199" s="46"/>
      <c r="M199" s="230"/>
      <c r="N199" s="231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161</v>
      </c>
      <c r="AU199" s="19" t="s">
        <v>81</v>
      </c>
    </row>
    <row r="200" s="14" customFormat="1">
      <c r="A200" s="14"/>
      <c r="B200" s="243"/>
      <c r="C200" s="244"/>
      <c r="D200" s="234" t="s">
        <v>163</v>
      </c>
      <c r="E200" s="245" t="s">
        <v>19</v>
      </c>
      <c r="F200" s="246" t="s">
        <v>582</v>
      </c>
      <c r="G200" s="244"/>
      <c r="H200" s="247">
        <v>0.119</v>
      </c>
      <c r="I200" s="248"/>
      <c r="J200" s="244"/>
      <c r="K200" s="244"/>
      <c r="L200" s="249"/>
      <c r="M200" s="250"/>
      <c r="N200" s="251"/>
      <c r="O200" s="251"/>
      <c r="P200" s="251"/>
      <c r="Q200" s="251"/>
      <c r="R200" s="251"/>
      <c r="S200" s="251"/>
      <c r="T200" s="25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3" t="s">
        <v>163</v>
      </c>
      <c r="AU200" s="253" t="s">
        <v>81</v>
      </c>
      <c r="AV200" s="14" t="s">
        <v>81</v>
      </c>
      <c r="AW200" s="14" t="s">
        <v>33</v>
      </c>
      <c r="AX200" s="14" t="s">
        <v>79</v>
      </c>
      <c r="AY200" s="253" t="s">
        <v>152</v>
      </c>
    </row>
    <row r="201" s="12" customFormat="1" ht="22.8" customHeight="1">
      <c r="A201" s="12"/>
      <c r="B201" s="198"/>
      <c r="C201" s="199"/>
      <c r="D201" s="200" t="s">
        <v>71</v>
      </c>
      <c r="E201" s="212" t="s">
        <v>183</v>
      </c>
      <c r="F201" s="212" t="s">
        <v>308</v>
      </c>
      <c r="G201" s="199"/>
      <c r="H201" s="199"/>
      <c r="I201" s="202"/>
      <c r="J201" s="213">
        <f>BK201</f>
        <v>0</v>
      </c>
      <c r="K201" s="199"/>
      <c r="L201" s="204"/>
      <c r="M201" s="205"/>
      <c r="N201" s="206"/>
      <c r="O201" s="206"/>
      <c r="P201" s="207">
        <f>SUM(P202:P238)</f>
        <v>0</v>
      </c>
      <c r="Q201" s="206"/>
      <c r="R201" s="207">
        <f>SUM(R202:R238)</f>
        <v>15.478</v>
      </c>
      <c r="S201" s="206"/>
      <c r="T201" s="208">
        <f>SUM(T202:T238)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9" t="s">
        <v>79</v>
      </c>
      <c r="AT201" s="210" t="s">
        <v>71</v>
      </c>
      <c r="AU201" s="210" t="s">
        <v>79</v>
      </c>
      <c r="AY201" s="209" t="s">
        <v>152</v>
      </c>
      <c r="BK201" s="211">
        <f>SUM(BK202:BK238)</f>
        <v>0</v>
      </c>
    </row>
    <row r="202" s="2" customFormat="1" ht="21.75" customHeight="1">
      <c r="A202" s="40"/>
      <c r="B202" s="41"/>
      <c r="C202" s="214" t="s">
        <v>326</v>
      </c>
      <c r="D202" s="214" t="s">
        <v>154</v>
      </c>
      <c r="E202" s="215" t="s">
        <v>583</v>
      </c>
      <c r="F202" s="216" t="s">
        <v>584</v>
      </c>
      <c r="G202" s="217" t="s">
        <v>157</v>
      </c>
      <c r="H202" s="218">
        <v>49</v>
      </c>
      <c r="I202" s="219"/>
      <c r="J202" s="220">
        <f>ROUND(I202*H202,2)</f>
        <v>0</v>
      </c>
      <c r="K202" s="216" t="s">
        <v>158</v>
      </c>
      <c r="L202" s="46"/>
      <c r="M202" s="221" t="s">
        <v>19</v>
      </c>
      <c r="N202" s="222" t="s">
        <v>43</v>
      </c>
      <c r="O202" s="86"/>
      <c r="P202" s="223">
        <f>O202*H202</f>
        <v>0</v>
      </c>
      <c r="Q202" s="223">
        <v>0</v>
      </c>
      <c r="R202" s="223">
        <f>Q202*H202</f>
        <v>0</v>
      </c>
      <c r="S202" s="223">
        <v>0</v>
      </c>
      <c r="T202" s="224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25" t="s">
        <v>159</v>
      </c>
      <c r="AT202" s="225" t="s">
        <v>154</v>
      </c>
      <c r="AU202" s="225" t="s">
        <v>81</v>
      </c>
      <c r="AY202" s="19" t="s">
        <v>152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9" t="s">
        <v>79</v>
      </c>
      <c r="BK202" s="226">
        <f>ROUND(I202*H202,2)</f>
        <v>0</v>
      </c>
      <c r="BL202" s="19" t="s">
        <v>159</v>
      </c>
      <c r="BM202" s="225" t="s">
        <v>697</v>
      </c>
    </row>
    <row r="203" s="2" customFormat="1">
      <c r="A203" s="40"/>
      <c r="B203" s="41"/>
      <c r="C203" s="42"/>
      <c r="D203" s="227" t="s">
        <v>161</v>
      </c>
      <c r="E203" s="42"/>
      <c r="F203" s="228" t="s">
        <v>586</v>
      </c>
      <c r="G203" s="42"/>
      <c r="H203" s="42"/>
      <c r="I203" s="229"/>
      <c r="J203" s="42"/>
      <c r="K203" s="42"/>
      <c r="L203" s="46"/>
      <c r="M203" s="230"/>
      <c r="N203" s="231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161</v>
      </c>
      <c r="AU203" s="19" t="s">
        <v>81</v>
      </c>
    </row>
    <row r="204" s="13" customFormat="1">
      <c r="A204" s="13"/>
      <c r="B204" s="232"/>
      <c r="C204" s="233"/>
      <c r="D204" s="234" t="s">
        <v>163</v>
      </c>
      <c r="E204" s="235" t="s">
        <v>19</v>
      </c>
      <c r="F204" s="236" t="s">
        <v>534</v>
      </c>
      <c r="G204" s="233"/>
      <c r="H204" s="235" t="s">
        <v>19</v>
      </c>
      <c r="I204" s="237"/>
      <c r="J204" s="233"/>
      <c r="K204" s="233"/>
      <c r="L204" s="238"/>
      <c r="M204" s="239"/>
      <c r="N204" s="240"/>
      <c r="O204" s="240"/>
      <c r="P204" s="240"/>
      <c r="Q204" s="240"/>
      <c r="R204" s="240"/>
      <c r="S204" s="240"/>
      <c r="T204" s="24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2" t="s">
        <v>163</v>
      </c>
      <c r="AU204" s="242" t="s">
        <v>81</v>
      </c>
      <c r="AV204" s="13" t="s">
        <v>79</v>
      </c>
      <c r="AW204" s="13" t="s">
        <v>33</v>
      </c>
      <c r="AX204" s="13" t="s">
        <v>72</v>
      </c>
      <c r="AY204" s="242" t="s">
        <v>152</v>
      </c>
    </row>
    <row r="205" s="14" customFormat="1">
      <c r="A205" s="14"/>
      <c r="B205" s="243"/>
      <c r="C205" s="244"/>
      <c r="D205" s="234" t="s">
        <v>163</v>
      </c>
      <c r="E205" s="245" t="s">
        <v>19</v>
      </c>
      <c r="F205" s="246" t="s">
        <v>445</v>
      </c>
      <c r="G205" s="244"/>
      <c r="H205" s="247">
        <v>49</v>
      </c>
      <c r="I205" s="248"/>
      <c r="J205" s="244"/>
      <c r="K205" s="244"/>
      <c r="L205" s="249"/>
      <c r="M205" s="250"/>
      <c r="N205" s="251"/>
      <c r="O205" s="251"/>
      <c r="P205" s="251"/>
      <c r="Q205" s="251"/>
      <c r="R205" s="251"/>
      <c r="S205" s="251"/>
      <c r="T205" s="25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3" t="s">
        <v>163</v>
      </c>
      <c r="AU205" s="253" t="s">
        <v>81</v>
      </c>
      <c r="AV205" s="14" t="s">
        <v>81</v>
      </c>
      <c r="AW205" s="14" t="s">
        <v>33</v>
      </c>
      <c r="AX205" s="14" t="s">
        <v>79</v>
      </c>
      <c r="AY205" s="253" t="s">
        <v>152</v>
      </c>
    </row>
    <row r="206" s="2" customFormat="1" ht="21.75" customHeight="1">
      <c r="A206" s="40"/>
      <c r="B206" s="41"/>
      <c r="C206" s="214" t="s">
        <v>331</v>
      </c>
      <c r="D206" s="214" t="s">
        <v>154</v>
      </c>
      <c r="E206" s="215" t="s">
        <v>588</v>
      </c>
      <c r="F206" s="216" t="s">
        <v>589</v>
      </c>
      <c r="G206" s="217" t="s">
        <v>157</v>
      </c>
      <c r="H206" s="218">
        <v>49</v>
      </c>
      <c r="I206" s="219"/>
      <c r="J206" s="220">
        <f>ROUND(I206*H206,2)</f>
        <v>0</v>
      </c>
      <c r="K206" s="216" t="s">
        <v>158</v>
      </c>
      <c r="L206" s="46"/>
      <c r="M206" s="221" t="s">
        <v>19</v>
      </c>
      <c r="N206" s="222" t="s">
        <v>43</v>
      </c>
      <c r="O206" s="86"/>
      <c r="P206" s="223">
        <f>O206*H206</f>
        <v>0</v>
      </c>
      <c r="Q206" s="223">
        <v>0</v>
      </c>
      <c r="R206" s="223">
        <f>Q206*H206</f>
        <v>0</v>
      </c>
      <c r="S206" s="223">
        <v>0</v>
      </c>
      <c r="T206" s="224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25" t="s">
        <v>159</v>
      </c>
      <c r="AT206" s="225" t="s">
        <v>154</v>
      </c>
      <c r="AU206" s="225" t="s">
        <v>81</v>
      </c>
      <c r="AY206" s="19" t="s">
        <v>152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9" t="s">
        <v>79</v>
      </c>
      <c r="BK206" s="226">
        <f>ROUND(I206*H206,2)</f>
        <v>0</v>
      </c>
      <c r="BL206" s="19" t="s">
        <v>159</v>
      </c>
      <c r="BM206" s="225" t="s">
        <v>698</v>
      </c>
    </row>
    <row r="207" s="2" customFormat="1">
      <c r="A207" s="40"/>
      <c r="B207" s="41"/>
      <c r="C207" s="42"/>
      <c r="D207" s="227" t="s">
        <v>161</v>
      </c>
      <c r="E207" s="42"/>
      <c r="F207" s="228" t="s">
        <v>591</v>
      </c>
      <c r="G207" s="42"/>
      <c r="H207" s="42"/>
      <c r="I207" s="229"/>
      <c r="J207" s="42"/>
      <c r="K207" s="42"/>
      <c r="L207" s="46"/>
      <c r="M207" s="230"/>
      <c r="N207" s="231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161</v>
      </c>
      <c r="AU207" s="19" t="s">
        <v>81</v>
      </c>
    </row>
    <row r="208" s="13" customFormat="1">
      <c r="A208" s="13"/>
      <c r="B208" s="232"/>
      <c r="C208" s="233"/>
      <c r="D208" s="234" t="s">
        <v>163</v>
      </c>
      <c r="E208" s="235" t="s">
        <v>19</v>
      </c>
      <c r="F208" s="236" t="s">
        <v>534</v>
      </c>
      <c r="G208" s="233"/>
      <c r="H208" s="235" t="s">
        <v>19</v>
      </c>
      <c r="I208" s="237"/>
      <c r="J208" s="233"/>
      <c r="K208" s="233"/>
      <c r="L208" s="238"/>
      <c r="M208" s="239"/>
      <c r="N208" s="240"/>
      <c r="O208" s="240"/>
      <c r="P208" s="240"/>
      <c r="Q208" s="240"/>
      <c r="R208" s="240"/>
      <c r="S208" s="240"/>
      <c r="T208" s="24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2" t="s">
        <v>163</v>
      </c>
      <c r="AU208" s="242" t="s">
        <v>81</v>
      </c>
      <c r="AV208" s="13" t="s">
        <v>79</v>
      </c>
      <c r="AW208" s="13" t="s">
        <v>33</v>
      </c>
      <c r="AX208" s="13" t="s">
        <v>72</v>
      </c>
      <c r="AY208" s="242" t="s">
        <v>152</v>
      </c>
    </row>
    <row r="209" s="14" customFormat="1">
      <c r="A209" s="14"/>
      <c r="B209" s="243"/>
      <c r="C209" s="244"/>
      <c r="D209" s="234" t="s">
        <v>163</v>
      </c>
      <c r="E209" s="245" t="s">
        <v>19</v>
      </c>
      <c r="F209" s="246" t="s">
        <v>445</v>
      </c>
      <c r="G209" s="244"/>
      <c r="H209" s="247">
        <v>49</v>
      </c>
      <c r="I209" s="248"/>
      <c r="J209" s="244"/>
      <c r="K209" s="244"/>
      <c r="L209" s="249"/>
      <c r="M209" s="250"/>
      <c r="N209" s="251"/>
      <c r="O209" s="251"/>
      <c r="P209" s="251"/>
      <c r="Q209" s="251"/>
      <c r="R209" s="251"/>
      <c r="S209" s="251"/>
      <c r="T209" s="25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3" t="s">
        <v>163</v>
      </c>
      <c r="AU209" s="253" t="s">
        <v>81</v>
      </c>
      <c r="AV209" s="14" t="s">
        <v>81</v>
      </c>
      <c r="AW209" s="14" t="s">
        <v>33</v>
      </c>
      <c r="AX209" s="14" t="s">
        <v>79</v>
      </c>
      <c r="AY209" s="253" t="s">
        <v>152</v>
      </c>
    </row>
    <row r="210" s="2" customFormat="1" ht="21.75" customHeight="1">
      <c r="A210" s="40"/>
      <c r="B210" s="41"/>
      <c r="C210" s="214" t="s">
        <v>336</v>
      </c>
      <c r="D210" s="214" t="s">
        <v>154</v>
      </c>
      <c r="E210" s="215" t="s">
        <v>310</v>
      </c>
      <c r="F210" s="216" t="s">
        <v>311</v>
      </c>
      <c r="G210" s="217" t="s">
        <v>157</v>
      </c>
      <c r="H210" s="218">
        <v>5</v>
      </c>
      <c r="I210" s="219"/>
      <c r="J210" s="220">
        <f>ROUND(I210*H210,2)</f>
        <v>0</v>
      </c>
      <c r="K210" s="216" t="s">
        <v>158</v>
      </c>
      <c r="L210" s="46"/>
      <c r="M210" s="221" t="s">
        <v>19</v>
      </c>
      <c r="N210" s="222" t="s">
        <v>43</v>
      </c>
      <c r="O210" s="86"/>
      <c r="P210" s="223">
        <f>O210*H210</f>
        <v>0</v>
      </c>
      <c r="Q210" s="223">
        <v>0</v>
      </c>
      <c r="R210" s="223">
        <f>Q210*H210</f>
        <v>0</v>
      </c>
      <c r="S210" s="223">
        <v>0</v>
      </c>
      <c r="T210" s="224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25" t="s">
        <v>159</v>
      </c>
      <c r="AT210" s="225" t="s">
        <v>154</v>
      </c>
      <c r="AU210" s="225" t="s">
        <v>81</v>
      </c>
      <c r="AY210" s="19" t="s">
        <v>152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19" t="s">
        <v>79</v>
      </c>
      <c r="BK210" s="226">
        <f>ROUND(I210*H210,2)</f>
        <v>0</v>
      </c>
      <c r="BL210" s="19" t="s">
        <v>159</v>
      </c>
      <c r="BM210" s="225" t="s">
        <v>699</v>
      </c>
    </row>
    <row r="211" s="2" customFormat="1">
      <c r="A211" s="40"/>
      <c r="B211" s="41"/>
      <c r="C211" s="42"/>
      <c r="D211" s="227" t="s">
        <v>161</v>
      </c>
      <c r="E211" s="42"/>
      <c r="F211" s="228" t="s">
        <v>313</v>
      </c>
      <c r="G211" s="42"/>
      <c r="H211" s="42"/>
      <c r="I211" s="229"/>
      <c r="J211" s="42"/>
      <c r="K211" s="42"/>
      <c r="L211" s="46"/>
      <c r="M211" s="230"/>
      <c r="N211" s="231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161</v>
      </c>
      <c r="AU211" s="19" t="s">
        <v>81</v>
      </c>
    </row>
    <row r="212" s="13" customFormat="1">
      <c r="A212" s="13"/>
      <c r="B212" s="232"/>
      <c r="C212" s="233"/>
      <c r="D212" s="234" t="s">
        <v>163</v>
      </c>
      <c r="E212" s="235" t="s">
        <v>19</v>
      </c>
      <c r="F212" s="236" t="s">
        <v>189</v>
      </c>
      <c r="G212" s="233"/>
      <c r="H212" s="235" t="s">
        <v>19</v>
      </c>
      <c r="I212" s="237"/>
      <c r="J212" s="233"/>
      <c r="K212" s="233"/>
      <c r="L212" s="238"/>
      <c r="M212" s="239"/>
      <c r="N212" s="240"/>
      <c r="O212" s="240"/>
      <c r="P212" s="240"/>
      <c r="Q212" s="240"/>
      <c r="R212" s="240"/>
      <c r="S212" s="240"/>
      <c r="T212" s="24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2" t="s">
        <v>163</v>
      </c>
      <c r="AU212" s="242" t="s">
        <v>81</v>
      </c>
      <c r="AV212" s="13" t="s">
        <v>79</v>
      </c>
      <c r="AW212" s="13" t="s">
        <v>33</v>
      </c>
      <c r="AX212" s="13" t="s">
        <v>72</v>
      </c>
      <c r="AY212" s="242" t="s">
        <v>152</v>
      </c>
    </row>
    <row r="213" s="14" customFormat="1">
      <c r="A213" s="14"/>
      <c r="B213" s="243"/>
      <c r="C213" s="244"/>
      <c r="D213" s="234" t="s">
        <v>163</v>
      </c>
      <c r="E213" s="245" t="s">
        <v>19</v>
      </c>
      <c r="F213" s="246" t="s">
        <v>183</v>
      </c>
      <c r="G213" s="244"/>
      <c r="H213" s="247">
        <v>5</v>
      </c>
      <c r="I213" s="248"/>
      <c r="J213" s="244"/>
      <c r="K213" s="244"/>
      <c r="L213" s="249"/>
      <c r="M213" s="250"/>
      <c r="N213" s="251"/>
      <c r="O213" s="251"/>
      <c r="P213" s="251"/>
      <c r="Q213" s="251"/>
      <c r="R213" s="251"/>
      <c r="S213" s="251"/>
      <c r="T213" s="25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3" t="s">
        <v>163</v>
      </c>
      <c r="AU213" s="253" t="s">
        <v>81</v>
      </c>
      <c r="AV213" s="14" t="s">
        <v>81</v>
      </c>
      <c r="AW213" s="14" t="s">
        <v>33</v>
      </c>
      <c r="AX213" s="14" t="s">
        <v>79</v>
      </c>
      <c r="AY213" s="253" t="s">
        <v>152</v>
      </c>
    </row>
    <row r="214" s="2" customFormat="1" ht="24.15" customHeight="1">
      <c r="A214" s="40"/>
      <c r="B214" s="41"/>
      <c r="C214" s="214" t="s">
        <v>342</v>
      </c>
      <c r="D214" s="214" t="s">
        <v>154</v>
      </c>
      <c r="E214" s="215" t="s">
        <v>315</v>
      </c>
      <c r="F214" s="216" t="s">
        <v>316</v>
      </c>
      <c r="G214" s="217" t="s">
        <v>157</v>
      </c>
      <c r="H214" s="218">
        <v>10</v>
      </c>
      <c r="I214" s="219"/>
      <c r="J214" s="220">
        <f>ROUND(I214*H214,2)</f>
        <v>0</v>
      </c>
      <c r="K214" s="216" t="s">
        <v>158</v>
      </c>
      <c r="L214" s="46"/>
      <c r="M214" s="221" t="s">
        <v>19</v>
      </c>
      <c r="N214" s="222" t="s">
        <v>43</v>
      </c>
      <c r="O214" s="86"/>
      <c r="P214" s="223">
        <f>O214*H214</f>
        <v>0</v>
      </c>
      <c r="Q214" s="223">
        <v>0</v>
      </c>
      <c r="R214" s="223">
        <f>Q214*H214</f>
        <v>0</v>
      </c>
      <c r="S214" s="223">
        <v>0</v>
      </c>
      <c r="T214" s="224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25" t="s">
        <v>159</v>
      </c>
      <c r="AT214" s="225" t="s">
        <v>154</v>
      </c>
      <c r="AU214" s="225" t="s">
        <v>81</v>
      </c>
      <c r="AY214" s="19" t="s">
        <v>152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9" t="s">
        <v>79</v>
      </c>
      <c r="BK214" s="226">
        <f>ROUND(I214*H214,2)</f>
        <v>0</v>
      </c>
      <c r="BL214" s="19" t="s">
        <v>159</v>
      </c>
      <c r="BM214" s="225" t="s">
        <v>700</v>
      </c>
    </row>
    <row r="215" s="2" customFormat="1">
      <c r="A215" s="40"/>
      <c r="B215" s="41"/>
      <c r="C215" s="42"/>
      <c r="D215" s="227" t="s">
        <v>161</v>
      </c>
      <c r="E215" s="42"/>
      <c r="F215" s="228" t="s">
        <v>318</v>
      </c>
      <c r="G215" s="42"/>
      <c r="H215" s="42"/>
      <c r="I215" s="229"/>
      <c r="J215" s="42"/>
      <c r="K215" s="42"/>
      <c r="L215" s="46"/>
      <c r="M215" s="230"/>
      <c r="N215" s="231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161</v>
      </c>
      <c r="AU215" s="19" t="s">
        <v>81</v>
      </c>
    </row>
    <row r="216" s="13" customFormat="1">
      <c r="A216" s="13"/>
      <c r="B216" s="232"/>
      <c r="C216" s="233"/>
      <c r="D216" s="234" t="s">
        <v>163</v>
      </c>
      <c r="E216" s="235" t="s">
        <v>19</v>
      </c>
      <c r="F216" s="236" t="s">
        <v>319</v>
      </c>
      <c r="G216" s="233"/>
      <c r="H216" s="235" t="s">
        <v>19</v>
      </c>
      <c r="I216" s="237"/>
      <c r="J216" s="233"/>
      <c r="K216" s="233"/>
      <c r="L216" s="238"/>
      <c r="M216" s="239"/>
      <c r="N216" s="240"/>
      <c r="O216" s="240"/>
      <c r="P216" s="240"/>
      <c r="Q216" s="240"/>
      <c r="R216" s="240"/>
      <c r="S216" s="240"/>
      <c r="T216" s="24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2" t="s">
        <v>163</v>
      </c>
      <c r="AU216" s="242" t="s">
        <v>81</v>
      </c>
      <c r="AV216" s="13" t="s">
        <v>79</v>
      </c>
      <c r="AW216" s="13" t="s">
        <v>33</v>
      </c>
      <c r="AX216" s="13" t="s">
        <v>72</v>
      </c>
      <c r="AY216" s="242" t="s">
        <v>152</v>
      </c>
    </row>
    <row r="217" s="14" customFormat="1">
      <c r="A217" s="14"/>
      <c r="B217" s="243"/>
      <c r="C217" s="244"/>
      <c r="D217" s="234" t="s">
        <v>163</v>
      </c>
      <c r="E217" s="245" t="s">
        <v>19</v>
      </c>
      <c r="F217" s="246" t="s">
        <v>219</v>
      </c>
      <c r="G217" s="244"/>
      <c r="H217" s="247">
        <v>10</v>
      </c>
      <c r="I217" s="248"/>
      <c r="J217" s="244"/>
      <c r="K217" s="244"/>
      <c r="L217" s="249"/>
      <c r="M217" s="250"/>
      <c r="N217" s="251"/>
      <c r="O217" s="251"/>
      <c r="P217" s="251"/>
      <c r="Q217" s="251"/>
      <c r="R217" s="251"/>
      <c r="S217" s="251"/>
      <c r="T217" s="25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3" t="s">
        <v>163</v>
      </c>
      <c r="AU217" s="253" t="s">
        <v>81</v>
      </c>
      <c r="AV217" s="14" t="s">
        <v>81</v>
      </c>
      <c r="AW217" s="14" t="s">
        <v>33</v>
      </c>
      <c r="AX217" s="14" t="s">
        <v>79</v>
      </c>
      <c r="AY217" s="253" t="s">
        <v>152</v>
      </c>
    </row>
    <row r="218" s="2" customFormat="1" ht="16.5" customHeight="1">
      <c r="A218" s="40"/>
      <c r="B218" s="41"/>
      <c r="C218" s="214" t="s">
        <v>347</v>
      </c>
      <c r="D218" s="214" t="s">
        <v>154</v>
      </c>
      <c r="E218" s="215" t="s">
        <v>322</v>
      </c>
      <c r="F218" s="216" t="s">
        <v>323</v>
      </c>
      <c r="G218" s="217" t="s">
        <v>157</v>
      </c>
      <c r="H218" s="218">
        <v>10</v>
      </c>
      <c r="I218" s="219"/>
      <c r="J218" s="220">
        <f>ROUND(I218*H218,2)</f>
        <v>0</v>
      </c>
      <c r="K218" s="216" t="s">
        <v>158</v>
      </c>
      <c r="L218" s="46"/>
      <c r="M218" s="221" t="s">
        <v>19</v>
      </c>
      <c r="N218" s="222" t="s">
        <v>43</v>
      </c>
      <c r="O218" s="86"/>
      <c r="P218" s="223">
        <f>O218*H218</f>
        <v>0</v>
      </c>
      <c r="Q218" s="223">
        <v>0</v>
      </c>
      <c r="R218" s="223">
        <f>Q218*H218</f>
        <v>0</v>
      </c>
      <c r="S218" s="223">
        <v>0</v>
      </c>
      <c r="T218" s="224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25" t="s">
        <v>159</v>
      </c>
      <c r="AT218" s="225" t="s">
        <v>154</v>
      </c>
      <c r="AU218" s="225" t="s">
        <v>81</v>
      </c>
      <c r="AY218" s="19" t="s">
        <v>152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9" t="s">
        <v>79</v>
      </c>
      <c r="BK218" s="226">
        <f>ROUND(I218*H218,2)</f>
        <v>0</v>
      </c>
      <c r="BL218" s="19" t="s">
        <v>159</v>
      </c>
      <c r="BM218" s="225" t="s">
        <v>701</v>
      </c>
    </row>
    <row r="219" s="2" customFormat="1">
      <c r="A219" s="40"/>
      <c r="B219" s="41"/>
      <c r="C219" s="42"/>
      <c r="D219" s="227" t="s">
        <v>161</v>
      </c>
      <c r="E219" s="42"/>
      <c r="F219" s="228" t="s">
        <v>325</v>
      </c>
      <c r="G219" s="42"/>
      <c r="H219" s="42"/>
      <c r="I219" s="229"/>
      <c r="J219" s="42"/>
      <c r="K219" s="42"/>
      <c r="L219" s="46"/>
      <c r="M219" s="230"/>
      <c r="N219" s="231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161</v>
      </c>
      <c r="AU219" s="19" t="s">
        <v>81</v>
      </c>
    </row>
    <row r="220" s="13" customFormat="1">
      <c r="A220" s="13"/>
      <c r="B220" s="232"/>
      <c r="C220" s="233"/>
      <c r="D220" s="234" t="s">
        <v>163</v>
      </c>
      <c r="E220" s="235" t="s">
        <v>19</v>
      </c>
      <c r="F220" s="236" t="s">
        <v>319</v>
      </c>
      <c r="G220" s="233"/>
      <c r="H220" s="235" t="s">
        <v>19</v>
      </c>
      <c r="I220" s="237"/>
      <c r="J220" s="233"/>
      <c r="K220" s="233"/>
      <c r="L220" s="238"/>
      <c r="M220" s="239"/>
      <c r="N220" s="240"/>
      <c r="O220" s="240"/>
      <c r="P220" s="240"/>
      <c r="Q220" s="240"/>
      <c r="R220" s="240"/>
      <c r="S220" s="240"/>
      <c r="T220" s="24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2" t="s">
        <v>163</v>
      </c>
      <c r="AU220" s="242" t="s">
        <v>81</v>
      </c>
      <c r="AV220" s="13" t="s">
        <v>79</v>
      </c>
      <c r="AW220" s="13" t="s">
        <v>33</v>
      </c>
      <c r="AX220" s="13" t="s">
        <v>72</v>
      </c>
      <c r="AY220" s="242" t="s">
        <v>152</v>
      </c>
    </row>
    <row r="221" s="14" customFormat="1">
      <c r="A221" s="14"/>
      <c r="B221" s="243"/>
      <c r="C221" s="244"/>
      <c r="D221" s="234" t="s">
        <v>163</v>
      </c>
      <c r="E221" s="245" t="s">
        <v>19</v>
      </c>
      <c r="F221" s="246" t="s">
        <v>219</v>
      </c>
      <c r="G221" s="244"/>
      <c r="H221" s="247">
        <v>10</v>
      </c>
      <c r="I221" s="248"/>
      <c r="J221" s="244"/>
      <c r="K221" s="244"/>
      <c r="L221" s="249"/>
      <c r="M221" s="250"/>
      <c r="N221" s="251"/>
      <c r="O221" s="251"/>
      <c r="P221" s="251"/>
      <c r="Q221" s="251"/>
      <c r="R221" s="251"/>
      <c r="S221" s="251"/>
      <c r="T221" s="252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3" t="s">
        <v>163</v>
      </c>
      <c r="AU221" s="253" t="s">
        <v>81</v>
      </c>
      <c r="AV221" s="14" t="s">
        <v>81</v>
      </c>
      <c r="AW221" s="14" t="s">
        <v>33</v>
      </c>
      <c r="AX221" s="14" t="s">
        <v>79</v>
      </c>
      <c r="AY221" s="253" t="s">
        <v>152</v>
      </c>
    </row>
    <row r="222" s="2" customFormat="1" ht="24.15" customHeight="1">
      <c r="A222" s="40"/>
      <c r="B222" s="41"/>
      <c r="C222" s="214" t="s">
        <v>264</v>
      </c>
      <c r="D222" s="214" t="s">
        <v>154</v>
      </c>
      <c r="E222" s="215" t="s">
        <v>327</v>
      </c>
      <c r="F222" s="216" t="s">
        <v>328</v>
      </c>
      <c r="G222" s="217" t="s">
        <v>157</v>
      </c>
      <c r="H222" s="218">
        <v>10</v>
      </c>
      <c r="I222" s="219"/>
      <c r="J222" s="220">
        <f>ROUND(I222*H222,2)</f>
        <v>0</v>
      </c>
      <c r="K222" s="216" t="s">
        <v>158</v>
      </c>
      <c r="L222" s="46"/>
      <c r="M222" s="221" t="s">
        <v>19</v>
      </c>
      <c r="N222" s="222" t="s">
        <v>43</v>
      </c>
      <c r="O222" s="86"/>
      <c r="P222" s="223">
        <f>O222*H222</f>
        <v>0</v>
      </c>
      <c r="Q222" s="223">
        <v>0</v>
      </c>
      <c r="R222" s="223">
        <f>Q222*H222</f>
        <v>0</v>
      </c>
      <c r="S222" s="223">
        <v>0</v>
      </c>
      <c r="T222" s="224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25" t="s">
        <v>159</v>
      </c>
      <c r="AT222" s="225" t="s">
        <v>154</v>
      </c>
      <c r="AU222" s="225" t="s">
        <v>81</v>
      </c>
      <c r="AY222" s="19" t="s">
        <v>152</v>
      </c>
      <c r="BE222" s="226">
        <f>IF(N222="základní",J222,0)</f>
        <v>0</v>
      </c>
      <c r="BF222" s="226">
        <f>IF(N222="snížená",J222,0)</f>
        <v>0</v>
      </c>
      <c r="BG222" s="226">
        <f>IF(N222="zákl. přenesená",J222,0)</f>
        <v>0</v>
      </c>
      <c r="BH222" s="226">
        <f>IF(N222="sníž. přenesená",J222,0)</f>
        <v>0</v>
      </c>
      <c r="BI222" s="226">
        <f>IF(N222="nulová",J222,0)</f>
        <v>0</v>
      </c>
      <c r="BJ222" s="19" t="s">
        <v>79</v>
      </c>
      <c r="BK222" s="226">
        <f>ROUND(I222*H222,2)</f>
        <v>0</v>
      </c>
      <c r="BL222" s="19" t="s">
        <v>159</v>
      </c>
      <c r="BM222" s="225" t="s">
        <v>702</v>
      </c>
    </row>
    <row r="223" s="2" customFormat="1">
      <c r="A223" s="40"/>
      <c r="B223" s="41"/>
      <c r="C223" s="42"/>
      <c r="D223" s="227" t="s">
        <v>161</v>
      </c>
      <c r="E223" s="42"/>
      <c r="F223" s="228" t="s">
        <v>330</v>
      </c>
      <c r="G223" s="42"/>
      <c r="H223" s="42"/>
      <c r="I223" s="229"/>
      <c r="J223" s="42"/>
      <c r="K223" s="42"/>
      <c r="L223" s="46"/>
      <c r="M223" s="230"/>
      <c r="N223" s="231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161</v>
      </c>
      <c r="AU223" s="19" t="s">
        <v>81</v>
      </c>
    </row>
    <row r="224" s="13" customFormat="1">
      <c r="A224" s="13"/>
      <c r="B224" s="232"/>
      <c r="C224" s="233"/>
      <c r="D224" s="234" t="s">
        <v>163</v>
      </c>
      <c r="E224" s="235" t="s">
        <v>19</v>
      </c>
      <c r="F224" s="236" t="s">
        <v>319</v>
      </c>
      <c r="G224" s="233"/>
      <c r="H224" s="235" t="s">
        <v>19</v>
      </c>
      <c r="I224" s="237"/>
      <c r="J224" s="233"/>
      <c r="K224" s="233"/>
      <c r="L224" s="238"/>
      <c r="M224" s="239"/>
      <c r="N224" s="240"/>
      <c r="O224" s="240"/>
      <c r="P224" s="240"/>
      <c r="Q224" s="240"/>
      <c r="R224" s="240"/>
      <c r="S224" s="240"/>
      <c r="T224" s="24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2" t="s">
        <v>163</v>
      </c>
      <c r="AU224" s="242" t="s">
        <v>81</v>
      </c>
      <c r="AV224" s="13" t="s">
        <v>79</v>
      </c>
      <c r="AW224" s="13" t="s">
        <v>33</v>
      </c>
      <c r="AX224" s="13" t="s">
        <v>72</v>
      </c>
      <c r="AY224" s="242" t="s">
        <v>152</v>
      </c>
    </row>
    <row r="225" s="14" customFormat="1">
      <c r="A225" s="14"/>
      <c r="B225" s="243"/>
      <c r="C225" s="244"/>
      <c r="D225" s="234" t="s">
        <v>163</v>
      </c>
      <c r="E225" s="245" t="s">
        <v>19</v>
      </c>
      <c r="F225" s="246" t="s">
        <v>219</v>
      </c>
      <c r="G225" s="244"/>
      <c r="H225" s="247">
        <v>10</v>
      </c>
      <c r="I225" s="248"/>
      <c r="J225" s="244"/>
      <c r="K225" s="244"/>
      <c r="L225" s="249"/>
      <c r="M225" s="250"/>
      <c r="N225" s="251"/>
      <c r="O225" s="251"/>
      <c r="P225" s="251"/>
      <c r="Q225" s="251"/>
      <c r="R225" s="251"/>
      <c r="S225" s="251"/>
      <c r="T225" s="252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3" t="s">
        <v>163</v>
      </c>
      <c r="AU225" s="253" t="s">
        <v>81</v>
      </c>
      <c r="AV225" s="14" t="s">
        <v>81</v>
      </c>
      <c r="AW225" s="14" t="s">
        <v>33</v>
      </c>
      <c r="AX225" s="14" t="s">
        <v>79</v>
      </c>
      <c r="AY225" s="253" t="s">
        <v>152</v>
      </c>
    </row>
    <row r="226" s="2" customFormat="1" ht="37.8" customHeight="1">
      <c r="A226" s="40"/>
      <c r="B226" s="41"/>
      <c r="C226" s="214" t="s">
        <v>359</v>
      </c>
      <c r="D226" s="214" t="s">
        <v>154</v>
      </c>
      <c r="E226" s="215" t="s">
        <v>332</v>
      </c>
      <c r="F226" s="216" t="s">
        <v>703</v>
      </c>
      <c r="G226" s="217" t="s">
        <v>157</v>
      </c>
      <c r="H226" s="218">
        <v>5</v>
      </c>
      <c r="I226" s="219"/>
      <c r="J226" s="220">
        <f>ROUND(I226*H226,2)</f>
        <v>0</v>
      </c>
      <c r="K226" s="216" t="s">
        <v>158</v>
      </c>
      <c r="L226" s="46"/>
      <c r="M226" s="221" t="s">
        <v>19</v>
      </c>
      <c r="N226" s="222" t="s">
        <v>43</v>
      </c>
      <c r="O226" s="86"/>
      <c r="P226" s="223">
        <f>O226*H226</f>
        <v>0</v>
      </c>
      <c r="Q226" s="223">
        <v>0.089219999999999994</v>
      </c>
      <c r="R226" s="223">
        <f>Q226*H226</f>
        <v>0.44609999999999994</v>
      </c>
      <c r="S226" s="223">
        <v>0</v>
      </c>
      <c r="T226" s="224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25" t="s">
        <v>159</v>
      </c>
      <c r="AT226" s="225" t="s">
        <v>154</v>
      </c>
      <c r="AU226" s="225" t="s">
        <v>81</v>
      </c>
      <c r="AY226" s="19" t="s">
        <v>152</v>
      </c>
      <c r="BE226" s="226">
        <f>IF(N226="základní",J226,0)</f>
        <v>0</v>
      </c>
      <c r="BF226" s="226">
        <f>IF(N226="snížená",J226,0)</f>
        <v>0</v>
      </c>
      <c r="BG226" s="226">
        <f>IF(N226="zákl. přenesená",J226,0)</f>
        <v>0</v>
      </c>
      <c r="BH226" s="226">
        <f>IF(N226="sníž. přenesená",J226,0)</f>
        <v>0</v>
      </c>
      <c r="BI226" s="226">
        <f>IF(N226="nulová",J226,0)</f>
        <v>0</v>
      </c>
      <c r="BJ226" s="19" t="s">
        <v>79</v>
      </c>
      <c r="BK226" s="226">
        <f>ROUND(I226*H226,2)</f>
        <v>0</v>
      </c>
      <c r="BL226" s="19" t="s">
        <v>159</v>
      </c>
      <c r="BM226" s="225" t="s">
        <v>704</v>
      </c>
    </row>
    <row r="227" s="2" customFormat="1">
      <c r="A227" s="40"/>
      <c r="B227" s="41"/>
      <c r="C227" s="42"/>
      <c r="D227" s="227" t="s">
        <v>161</v>
      </c>
      <c r="E227" s="42"/>
      <c r="F227" s="228" t="s">
        <v>335</v>
      </c>
      <c r="G227" s="42"/>
      <c r="H227" s="42"/>
      <c r="I227" s="229"/>
      <c r="J227" s="42"/>
      <c r="K227" s="42"/>
      <c r="L227" s="46"/>
      <c r="M227" s="230"/>
      <c r="N227" s="231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161</v>
      </c>
      <c r="AU227" s="19" t="s">
        <v>81</v>
      </c>
    </row>
    <row r="228" s="13" customFormat="1">
      <c r="A228" s="13"/>
      <c r="B228" s="232"/>
      <c r="C228" s="233"/>
      <c r="D228" s="234" t="s">
        <v>163</v>
      </c>
      <c r="E228" s="235" t="s">
        <v>19</v>
      </c>
      <c r="F228" s="236" t="s">
        <v>189</v>
      </c>
      <c r="G228" s="233"/>
      <c r="H228" s="235" t="s">
        <v>19</v>
      </c>
      <c r="I228" s="237"/>
      <c r="J228" s="233"/>
      <c r="K228" s="233"/>
      <c r="L228" s="238"/>
      <c r="M228" s="239"/>
      <c r="N228" s="240"/>
      <c r="O228" s="240"/>
      <c r="P228" s="240"/>
      <c r="Q228" s="240"/>
      <c r="R228" s="240"/>
      <c r="S228" s="240"/>
      <c r="T228" s="24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2" t="s">
        <v>163</v>
      </c>
      <c r="AU228" s="242" t="s">
        <v>81</v>
      </c>
      <c r="AV228" s="13" t="s">
        <v>79</v>
      </c>
      <c r="AW228" s="13" t="s">
        <v>33</v>
      </c>
      <c r="AX228" s="13" t="s">
        <v>72</v>
      </c>
      <c r="AY228" s="242" t="s">
        <v>152</v>
      </c>
    </row>
    <row r="229" s="14" customFormat="1">
      <c r="A229" s="14"/>
      <c r="B229" s="243"/>
      <c r="C229" s="244"/>
      <c r="D229" s="234" t="s">
        <v>163</v>
      </c>
      <c r="E229" s="245" t="s">
        <v>19</v>
      </c>
      <c r="F229" s="246" t="s">
        <v>183</v>
      </c>
      <c r="G229" s="244"/>
      <c r="H229" s="247">
        <v>5</v>
      </c>
      <c r="I229" s="248"/>
      <c r="J229" s="244"/>
      <c r="K229" s="244"/>
      <c r="L229" s="249"/>
      <c r="M229" s="250"/>
      <c r="N229" s="251"/>
      <c r="O229" s="251"/>
      <c r="P229" s="251"/>
      <c r="Q229" s="251"/>
      <c r="R229" s="251"/>
      <c r="S229" s="251"/>
      <c r="T229" s="25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3" t="s">
        <v>163</v>
      </c>
      <c r="AU229" s="253" t="s">
        <v>81</v>
      </c>
      <c r="AV229" s="14" t="s">
        <v>81</v>
      </c>
      <c r="AW229" s="14" t="s">
        <v>33</v>
      </c>
      <c r="AX229" s="14" t="s">
        <v>79</v>
      </c>
      <c r="AY229" s="253" t="s">
        <v>152</v>
      </c>
    </row>
    <row r="230" s="2" customFormat="1" ht="16.5" customHeight="1">
      <c r="A230" s="40"/>
      <c r="B230" s="41"/>
      <c r="C230" s="265" t="s">
        <v>364</v>
      </c>
      <c r="D230" s="265" t="s">
        <v>228</v>
      </c>
      <c r="E230" s="266" t="s">
        <v>337</v>
      </c>
      <c r="F230" s="267" t="s">
        <v>338</v>
      </c>
      <c r="G230" s="268" t="s">
        <v>157</v>
      </c>
      <c r="H230" s="269">
        <v>5.1500000000000004</v>
      </c>
      <c r="I230" s="270"/>
      <c r="J230" s="271">
        <f>ROUND(I230*H230,2)</f>
        <v>0</v>
      </c>
      <c r="K230" s="267" t="s">
        <v>158</v>
      </c>
      <c r="L230" s="272"/>
      <c r="M230" s="273" t="s">
        <v>19</v>
      </c>
      <c r="N230" s="274" t="s">
        <v>43</v>
      </c>
      <c r="O230" s="86"/>
      <c r="P230" s="223">
        <f>O230*H230</f>
        <v>0</v>
      </c>
      <c r="Q230" s="223">
        <v>0.13200000000000001</v>
      </c>
      <c r="R230" s="223">
        <f>Q230*H230</f>
        <v>0.67980000000000007</v>
      </c>
      <c r="S230" s="223">
        <v>0</v>
      </c>
      <c r="T230" s="224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25" t="s">
        <v>208</v>
      </c>
      <c r="AT230" s="225" t="s">
        <v>228</v>
      </c>
      <c r="AU230" s="225" t="s">
        <v>81</v>
      </c>
      <c r="AY230" s="19" t="s">
        <v>152</v>
      </c>
      <c r="BE230" s="226">
        <f>IF(N230="základní",J230,0)</f>
        <v>0</v>
      </c>
      <c r="BF230" s="226">
        <f>IF(N230="snížená",J230,0)</f>
        <v>0</v>
      </c>
      <c r="BG230" s="226">
        <f>IF(N230="zákl. přenesená",J230,0)</f>
        <v>0</v>
      </c>
      <c r="BH230" s="226">
        <f>IF(N230="sníž. přenesená",J230,0)</f>
        <v>0</v>
      </c>
      <c r="BI230" s="226">
        <f>IF(N230="nulová",J230,0)</f>
        <v>0</v>
      </c>
      <c r="BJ230" s="19" t="s">
        <v>79</v>
      </c>
      <c r="BK230" s="226">
        <f>ROUND(I230*H230,2)</f>
        <v>0</v>
      </c>
      <c r="BL230" s="19" t="s">
        <v>159</v>
      </c>
      <c r="BM230" s="225" t="s">
        <v>705</v>
      </c>
    </row>
    <row r="231" s="14" customFormat="1">
      <c r="A231" s="14"/>
      <c r="B231" s="243"/>
      <c r="C231" s="244"/>
      <c r="D231" s="234" t="s">
        <v>163</v>
      </c>
      <c r="E231" s="244"/>
      <c r="F231" s="246" t="s">
        <v>706</v>
      </c>
      <c r="G231" s="244"/>
      <c r="H231" s="247">
        <v>5.1500000000000004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3" t="s">
        <v>163</v>
      </c>
      <c r="AU231" s="253" t="s">
        <v>81</v>
      </c>
      <c r="AV231" s="14" t="s">
        <v>81</v>
      </c>
      <c r="AW231" s="14" t="s">
        <v>4</v>
      </c>
      <c r="AX231" s="14" t="s">
        <v>79</v>
      </c>
      <c r="AY231" s="253" t="s">
        <v>152</v>
      </c>
    </row>
    <row r="232" s="2" customFormat="1" ht="37.8" customHeight="1">
      <c r="A232" s="40"/>
      <c r="B232" s="41"/>
      <c r="C232" s="214" t="s">
        <v>369</v>
      </c>
      <c r="D232" s="214" t="s">
        <v>154</v>
      </c>
      <c r="E232" s="215" t="s">
        <v>600</v>
      </c>
      <c r="F232" s="216" t="s">
        <v>707</v>
      </c>
      <c r="G232" s="217" t="s">
        <v>157</v>
      </c>
      <c r="H232" s="218">
        <v>49</v>
      </c>
      <c r="I232" s="219"/>
      <c r="J232" s="220">
        <f>ROUND(I232*H232,2)</f>
        <v>0</v>
      </c>
      <c r="K232" s="216" t="s">
        <v>158</v>
      </c>
      <c r="L232" s="46"/>
      <c r="M232" s="221" t="s">
        <v>19</v>
      </c>
      <c r="N232" s="222" t="s">
        <v>43</v>
      </c>
      <c r="O232" s="86"/>
      <c r="P232" s="223">
        <f>O232*H232</f>
        <v>0</v>
      </c>
      <c r="Q232" s="223">
        <v>0.11162</v>
      </c>
      <c r="R232" s="223">
        <f>Q232*H232</f>
        <v>5.4693800000000001</v>
      </c>
      <c r="S232" s="223">
        <v>0</v>
      </c>
      <c r="T232" s="224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25" t="s">
        <v>159</v>
      </c>
      <c r="AT232" s="225" t="s">
        <v>154</v>
      </c>
      <c r="AU232" s="225" t="s">
        <v>81</v>
      </c>
      <c r="AY232" s="19" t="s">
        <v>152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9" t="s">
        <v>79</v>
      </c>
      <c r="BK232" s="226">
        <f>ROUND(I232*H232,2)</f>
        <v>0</v>
      </c>
      <c r="BL232" s="19" t="s">
        <v>159</v>
      </c>
      <c r="BM232" s="225" t="s">
        <v>708</v>
      </c>
    </row>
    <row r="233" s="2" customFormat="1">
      <c r="A233" s="40"/>
      <c r="B233" s="41"/>
      <c r="C233" s="42"/>
      <c r="D233" s="227" t="s">
        <v>161</v>
      </c>
      <c r="E233" s="42"/>
      <c r="F233" s="228" t="s">
        <v>603</v>
      </c>
      <c r="G233" s="42"/>
      <c r="H233" s="42"/>
      <c r="I233" s="229"/>
      <c r="J233" s="42"/>
      <c r="K233" s="42"/>
      <c r="L233" s="46"/>
      <c r="M233" s="230"/>
      <c r="N233" s="231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161</v>
      </c>
      <c r="AU233" s="19" t="s">
        <v>81</v>
      </c>
    </row>
    <row r="234" s="13" customFormat="1">
      <c r="A234" s="13"/>
      <c r="B234" s="232"/>
      <c r="C234" s="233"/>
      <c r="D234" s="234" t="s">
        <v>163</v>
      </c>
      <c r="E234" s="235" t="s">
        <v>19</v>
      </c>
      <c r="F234" s="236" t="s">
        <v>534</v>
      </c>
      <c r="G234" s="233"/>
      <c r="H234" s="235" t="s">
        <v>19</v>
      </c>
      <c r="I234" s="237"/>
      <c r="J234" s="233"/>
      <c r="K234" s="233"/>
      <c r="L234" s="238"/>
      <c r="M234" s="239"/>
      <c r="N234" s="240"/>
      <c r="O234" s="240"/>
      <c r="P234" s="240"/>
      <c r="Q234" s="240"/>
      <c r="R234" s="240"/>
      <c r="S234" s="240"/>
      <c r="T234" s="24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2" t="s">
        <v>163</v>
      </c>
      <c r="AU234" s="242" t="s">
        <v>81</v>
      </c>
      <c r="AV234" s="13" t="s">
        <v>79</v>
      </c>
      <c r="AW234" s="13" t="s">
        <v>33</v>
      </c>
      <c r="AX234" s="13" t="s">
        <v>72</v>
      </c>
      <c r="AY234" s="242" t="s">
        <v>152</v>
      </c>
    </row>
    <row r="235" s="14" customFormat="1">
      <c r="A235" s="14"/>
      <c r="B235" s="243"/>
      <c r="C235" s="244"/>
      <c r="D235" s="234" t="s">
        <v>163</v>
      </c>
      <c r="E235" s="245" t="s">
        <v>19</v>
      </c>
      <c r="F235" s="246" t="s">
        <v>445</v>
      </c>
      <c r="G235" s="244"/>
      <c r="H235" s="247">
        <v>49</v>
      </c>
      <c r="I235" s="248"/>
      <c r="J235" s="244"/>
      <c r="K235" s="244"/>
      <c r="L235" s="249"/>
      <c r="M235" s="250"/>
      <c r="N235" s="251"/>
      <c r="O235" s="251"/>
      <c r="P235" s="251"/>
      <c r="Q235" s="251"/>
      <c r="R235" s="251"/>
      <c r="S235" s="251"/>
      <c r="T235" s="25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3" t="s">
        <v>163</v>
      </c>
      <c r="AU235" s="253" t="s">
        <v>81</v>
      </c>
      <c r="AV235" s="14" t="s">
        <v>81</v>
      </c>
      <c r="AW235" s="14" t="s">
        <v>33</v>
      </c>
      <c r="AX235" s="14" t="s">
        <v>79</v>
      </c>
      <c r="AY235" s="253" t="s">
        <v>152</v>
      </c>
    </row>
    <row r="236" s="2" customFormat="1" ht="16.5" customHeight="1">
      <c r="A236" s="40"/>
      <c r="B236" s="41"/>
      <c r="C236" s="265" t="s">
        <v>376</v>
      </c>
      <c r="D236" s="265" t="s">
        <v>228</v>
      </c>
      <c r="E236" s="266" t="s">
        <v>604</v>
      </c>
      <c r="F236" s="267" t="s">
        <v>605</v>
      </c>
      <c r="G236" s="268" t="s">
        <v>157</v>
      </c>
      <c r="H236" s="269">
        <v>50.469999999999999</v>
      </c>
      <c r="I236" s="270"/>
      <c r="J236" s="271">
        <f>ROUND(I236*H236,2)</f>
        <v>0</v>
      </c>
      <c r="K236" s="267" t="s">
        <v>158</v>
      </c>
      <c r="L236" s="272"/>
      <c r="M236" s="273" t="s">
        <v>19</v>
      </c>
      <c r="N236" s="274" t="s">
        <v>43</v>
      </c>
      <c r="O236" s="86"/>
      <c r="P236" s="223">
        <f>O236*H236</f>
        <v>0</v>
      </c>
      <c r="Q236" s="223">
        <v>0.17599999999999999</v>
      </c>
      <c r="R236" s="223">
        <f>Q236*H236</f>
        <v>8.8827199999999991</v>
      </c>
      <c r="S236" s="223">
        <v>0</v>
      </c>
      <c r="T236" s="224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25" t="s">
        <v>208</v>
      </c>
      <c r="AT236" s="225" t="s">
        <v>228</v>
      </c>
      <c r="AU236" s="225" t="s">
        <v>81</v>
      </c>
      <c r="AY236" s="19" t="s">
        <v>152</v>
      </c>
      <c r="BE236" s="226">
        <f>IF(N236="základní",J236,0)</f>
        <v>0</v>
      </c>
      <c r="BF236" s="226">
        <f>IF(N236="snížená",J236,0)</f>
        <v>0</v>
      </c>
      <c r="BG236" s="226">
        <f>IF(N236="zákl. přenesená",J236,0)</f>
        <v>0</v>
      </c>
      <c r="BH236" s="226">
        <f>IF(N236="sníž. přenesená",J236,0)</f>
        <v>0</v>
      </c>
      <c r="BI236" s="226">
        <f>IF(N236="nulová",J236,0)</f>
        <v>0</v>
      </c>
      <c r="BJ236" s="19" t="s">
        <v>79</v>
      </c>
      <c r="BK236" s="226">
        <f>ROUND(I236*H236,2)</f>
        <v>0</v>
      </c>
      <c r="BL236" s="19" t="s">
        <v>159</v>
      </c>
      <c r="BM236" s="225" t="s">
        <v>709</v>
      </c>
    </row>
    <row r="237" s="14" customFormat="1">
      <c r="A237" s="14"/>
      <c r="B237" s="243"/>
      <c r="C237" s="244"/>
      <c r="D237" s="234" t="s">
        <v>163</v>
      </c>
      <c r="E237" s="245" t="s">
        <v>19</v>
      </c>
      <c r="F237" s="246" t="s">
        <v>445</v>
      </c>
      <c r="G237" s="244"/>
      <c r="H237" s="247">
        <v>49</v>
      </c>
      <c r="I237" s="248"/>
      <c r="J237" s="244"/>
      <c r="K237" s="244"/>
      <c r="L237" s="249"/>
      <c r="M237" s="250"/>
      <c r="N237" s="251"/>
      <c r="O237" s="251"/>
      <c r="P237" s="251"/>
      <c r="Q237" s="251"/>
      <c r="R237" s="251"/>
      <c r="S237" s="251"/>
      <c r="T237" s="25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3" t="s">
        <v>163</v>
      </c>
      <c r="AU237" s="253" t="s">
        <v>81</v>
      </c>
      <c r="AV237" s="14" t="s">
        <v>81</v>
      </c>
      <c r="AW237" s="14" t="s">
        <v>33</v>
      </c>
      <c r="AX237" s="14" t="s">
        <v>79</v>
      </c>
      <c r="AY237" s="253" t="s">
        <v>152</v>
      </c>
    </row>
    <row r="238" s="14" customFormat="1">
      <c r="A238" s="14"/>
      <c r="B238" s="243"/>
      <c r="C238" s="244"/>
      <c r="D238" s="234" t="s">
        <v>163</v>
      </c>
      <c r="E238" s="244"/>
      <c r="F238" s="246" t="s">
        <v>710</v>
      </c>
      <c r="G238" s="244"/>
      <c r="H238" s="247">
        <v>50.469999999999999</v>
      </c>
      <c r="I238" s="248"/>
      <c r="J238" s="244"/>
      <c r="K238" s="244"/>
      <c r="L238" s="249"/>
      <c r="M238" s="250"/>
      <c r="N238" s="251"/>
      <c r="O238" s="251"/>
      <c r="P238" s="251"/>
      <c r="Q238" s="251"/>
      <c r="R238" s="251"/>
      <c r="S238" s="251"/>
      <c r="T238" s="25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3" t="s">
        <v>163</v>
      </c>
      <c r="AU238" s="253" t="s">
        <v>81</v>
      </c>
      <c r="AV238" s="14" t="s">
        <v>81</v>
      </c>
      <c r="AW238" s="14" t="s">
        <v>4</v>
      </c>
      <c r="AX238" s="14" t="s">
        <v>79</v>
      </c>
      <c r="AY238" s="253" t="s">
        <v>152</v>
      </c>
    </row>
    <row r="239" s="12" customFormat="1" ht="22.8" customHeight="1">
      <c r="A239" s="12"/>
      <c r="B239" s="198"/>
      <c r="C239" s="199"/>
      <c r="D239" s="200" t="s">
        <v>71</v>
      </c>
      <c r="E239" s="212" t="s">
        <v>214</v>
      </c>
      <c r="F239" s="212" t="s">
        <v>341</v>
      </c>
      <c r="G239" s="199"/>
      <c r="H239" s="199"/>
      <c r="I239" s="202"/>
      <c r="J239" s="213">
        <f>BK239</f>
        <v>0</v>
      </c>
      <c r="K239" s="199"/>
      <c r="L239" s="204"/>
      <c r="M239" s="205"/>
      <c r="N239" s="206"/>
      <c r="O239" s="206"/>
      <c r="P239" s="207">
        <f>SUM(P240:P282)</f>
        <v>0</v>
      </c>
      <c r="Q239" s="206"/>
      <c r="R239" s="207">
        <f>SUM(R240:R282)</f>
        <v>9.5093148000000003</v>
      </c>
      <c r="S239" s="206"/>
      <c r="T239" s="208">
        <f>SUM(T240:T282)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09" t="s">
        <v>79</v>
      </c>
      <c r="AT239" s="210" t="s">
        <v>71</v>
      </c>
      <c r="AU239" s="210" t="s">
        <v>79</v>
      </c>
      <c r="AY239" s="209" t="s">
        <v>152</v>
      </c>
      <c r="BK239" s="211">
        <f>SUM(BK240:BK282)</f>
        <v>0</v>
      </c>
    </row>
    <row r="240" s="2" customFormat="1" ht="21.75" customHeight="1">
      <c r="A240" s="40"/>
      <c r="B240" s="41"/>
      <c r="C240" s="214" t="s">
        <v>381</v>
      </c>
      <c r="D240" s="214" t="s">
        <v>154</v>
      </c>
      <c r="E240" s="215" t="s">
        <v>343</v>
      </c>
      <c r="F240" s="216" t="s">
        <v>344</v>
      </c>
      <c r="G240" s="217" t="s">
        <v>179</v>
      </c>
      <c r="H240" s="218">
        <v>19.800000000000001</v>
      </c>
      <c r="I240" s="219"/>
      <c r="J240" s="220">
        <f>ROUND(I240*H240,2)</f>
        <v>0</v>
      </c>
      <c r="K240" s="216" t="s">
        <v>158</v>
      </c>
      <c r="L240" s="46"/>
      <c r="M240" s="221" t="s">
        <v>19</v>
      </c>
      <c r="N240" s="222" t="s">
        <v>43</v>
      </c>
      <c r="O240" s="86"/>
      <c r="P240" s="223">
        <f>O240*H240</f>
        <v>0</v>
      </c>
      <c r="Q240" s="223">
        <v>0.00033</v>
      </c>
      <c r="R240" s="223">
        <f>Q240*H240</f>
        <v>0.0065339999999999999</v>
      </c>
      <c r="S240" s="223">
        <v>0</v>
      </c>
      <c r="T240" s="224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25" t="s">
        <v>159</v>
      </c>
      <c r="AT240" s="225" t="s">
        <v>154</v>
      </c>
      <c r="AU240" s="225" t="s">
        <v>81</v>
      </c>
      <c r="AY240" s="19" t="s">
        <v>152</v>
      </c>
      <c r="BE240" s="226">
        <f>IF(N240="základní",J240,0)</f>
        <v>0</v>
      </c>
      <c r="BF240" s="226">
        <f>IF(N240="snížená",J240,0)</f>
        <v>0</v>
      </c>
      <c r="BG240" s="226">
        <f>IF(N240="zákl. přenesená",J240,0)</f>
        <v>0</v>
      </c>
      <c r="BH240" s="226">
        <f>IF(N240="sníž. přenesená",J240,0)</f>
        <v>0</v>
      </c>
      <c r="BI240" s="226">
        <f>IF(N240="nulová",J240,0)</f>
        <v>0</v>
      </c>
      <c r="BJ240" s="19" t="s">
        <v>79</v>
      </c>
      <c r="BK240" s="226">
        <f>ROUND(I240*H240,2)</f>
        <v>0</v>
      </c>
      <c r="BL240" s="19" t="s">
        <v>159</v>
      </c>
      <c r="BM240" s="225" t="s">
        <v>711</v>
      </c>
    </row>
    <row r="241" s="2" customFormat="1">
      <c r="A241" s="40"/>
      <c r="B241" s="41"/>
      <c r="C241" s="42"/>
      <c r="D241" s="227" t="s">
        <v>161</v>
      </c>
      <c r="E241" s="42"/>
      <c r="F241" s="228" t="s">
        <v>346</v>
      </c>
      <c r="G241" s="42"/>
      <c r="H241" s="42"/>
      <c r="I241" s="229"/>
      <c r="J241" s="42"/>
      <c r="K241" s="42"/>
      <c r="L241" s="46"/>
      <c r="M241" s="230"/>
      <c r="N241" s="231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161</v>
      </c>
      <c r="AU241" s="19" t="s">
        <v>81</v>
      </c>
    </row>
    <row r="242" s="2" customFormat="1" ht="24.15" customHeight="1">
      <c r="A242" s="40"/>
      <c r="B242" s="41"/>
      <c r="C242" s="214" t="s">
        <v>386</v>
      </c>
      <c r="D242" s="214" t="s">
        <v>154</v>
      </c>
      <c r="E242" s="215" t="s">
        <v>348</v>
      </c>
      <c r="F242" s="216" t="s">
        <v>349</v>
      </c>
      <c r="G242" s="217" t="s">
        <v>179</v>
      </c>
      <c r="H242" s="218">
        <v>19.800000000000001</v>
      </c>
      <c r="I242" s="219"/>
      <c r="J242" s="220">
        <f>ROUND(I242*H242,2)</f>
        <v>0</v>
      </c>
      <c r="K242" s="216" t="s">
        <v>158</v>
      </c>
      <c r="L242" s="46"/>
      <c r="M242" s="221" t="s">
        <v>19</v>
      </c>
      <c r="N242" s="222" t="s">
        <v>43</v>
      </c>
      <c r="O242" s="86"/>
      <c r="P242" s="223">
        <f>O242*H242</f>
        <v>0</v>
      </c>
      <c r="Q242" s="223">
        <v>0</v>
      </c>
      <c r="R242" s="223">
        <f>Q242*H242</f>
        <v>0</v>
      </c>
      <c r="S242" s="223">
        <v>0</v>
      </c>
      <c r="T242" s="224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25" t="s">
        <v>159</v>
      </c>
      <c r="AT242" s="225" t="s">
        <v>154</v>
      </c>
      <c r="AU242" s="225" t="s">
        <v>81</v>
      </c>
      <c r="AY242" s="19" t="s">
        <v>152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9" t="s">
        <v>79</v>
      </c>
      <c r="BK242" s="226">
        <f>ROUND(I242*H242,2)</f>
        <v>0</v>
      </c>
      <c r="BL242" s="19" t="s">
        <v>159</v>
      </c>
      <c r="BM242" s="225" t="s">
        <v>712</v>
      </c>
    </row>
    <row r="243" s="2" customFormat="1">
      <c r="A243" s="40"/>
      <c r="B243" s="41"/>
      <c r="C243" s="42"/>
      <c r="D243" s="227" t="s">
        <v>161</v>
      </c>
      <c r="E243" s="42"/>
      <c r="F243" s="228" t="s">
        <v>351</v>
      </c>
      <c r="G243" s="42"/>
      <c r="H243" s="42"/>
      <c r="I243" s="229"/>
      <c r="J243" s="42"/>
      <c r="K243" s="42"/>
      <c r="L243" s="46"/>
      <c r="M243" s="230"/>
      <c r="N243" s="231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161</v>
      </c>
      <c r="AU243" s="19" t="s">
        <v>81</v>
      </c>
    </row>
    <row r="244" s="2" customFormat="1" ht="24.15" customHeight="1">
      <c r="A244" s="40"/>
      <c r="B244" s="41"/>
      <c r="C244" s="214" t="s">
        <v>391</v>
      </c>
      <c r="D244" s="214" t="s">
        <v>154</v>
      </c>
      <c r="E244" s="215" t="s">
        <v>352</v>
      </c>
      <c r="F244" s="216" t="s">
        <v>353</v>
      </c>
      <c r="G244" s="217" t="s">
        <v>179</v>
      </c>
      <c r="H244" s="218">
        <v>19.800000000000001</v>
      </c>
      <c r="I244" s="219"/>
      <c r="J244" s="220">
        <f>ROUND(I244*H244,2)</f>
        <v>0</v>
      </c>
      <c r="K244" s="216" t="s">
        <v>158</v>
      </c>
      <c r="L244" s="46"/>
      <c r="M244" s="221" t="s">
        <v>19</v>
      </c>
      <c r="N244" s="222" t="s">
        <v>43</v>
      </c>
      <c r="O244" s="86"/>
      <c r="P244" s="223">
        <f>O244*H244</f>
        <v>0</v>
      </c>
      <c r="Q244" s="223">
        <v>0.16850000000000001</v>
      </c>
      <c r="R244" s="223">
        <f>Q244*H244</f>
        <v>3.3363000000000005</v>
      </c>
      <c r="S244" s="223">
        <v>0</v>
      </c>
      <c r="T244" s="224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25" t="s">
        <v>159</v>
      </c>
      <c r="AT244" s="225" t="s">
        <v>154</v>
      </c>
      <c r="AU244" s="225" t="s">
        <v>81</v>
      </c>
      <c r="AY244" s="19" t="s">
        <v>152</v>
      </c>
      <c r="BE244" s="226">
        <f>IF(N244="základní",J244,0)</f>
        <v>0</v>
      </c>
      <c r="BF244" s="226">
        <f>IF(N244="snížená",J244,0)</f>
        <v>0</v>
      </c>
      <c r="BG244" s="226">
        <f>IF(N244="zákl. přenesená",J244,0)</f>
        <v>0</v>
      </c>
      <c r="BH244" s="226">
        <f>IF(N244="sníž. přenesená",J244,0)</f>
        <v>0</v>
      </c>
      <c r="BI244" s="226">
        <f>IF(N244="nulová",J244,0)</f>
        <v>0</v>
      </c>
      <c r="BJ244" s="19" t="s">
        <v>79</v>
      </c>
      <c r="BK244" s="226">
        <f>ROUND(I244*H244,2)</f>
        <v>0</v>
      </c>
      <c r="BL244" s="19" t="s">
        <v>159</v>
      </c>
      <c r="BM244" s="225" t="s">
        <v>713</v>
      </c>
    </row>
    <row r="245" s="2" customFormat="1">
      <c r="A245" s="40"/>
      <c r="B245" s="41"/>
      <c r="C245" s="42"/>
      <c r="D245" s="227" t="s">
        <v>161</v>
      </c>
      <c r="E245" s="42"/>
      <c r="F245" s="228" t="s">
        <v>355</v>
      </c>
      <c r="G245" s="42"/>
      <c r="H245" s="42"/>
      <c r="I245" s="229"/>
      <c r="J245" s="42"/>
      <c r="K245" s="42"/>
      <c r="L245" s="46"/>
      <c r="M245" s="230"/>
      <c r="N245" s="231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161</v>
      </c>
      <c r="AU245" s="19" t="s">
        <v>81</v>
      </c>
    </row>
    <row r="246" s="13" customFormat="1">
      <c r="A246" s="13"/>
      <c r="B246" s="232"/>
      <c r="C246" s="233"/>
      <c r="D246" s="234" t="s">
        <v>163</v>
      </c>
      <c r="E246" s="235" t="s">
        <v>19</v>
      </c>
      <c r="F246" s="236" t="s">
        <v>356</v>
      </c>
      <c r="G246" s="233"/>
      <c r="H246" s="235" t="s">
        <v>19</v>
      </c>
      <c r="I246" s="237"/>
      <c r="J246" s="233"/>
      <c r="K246" s="233"/>
      <c r="L246" s="238"/>
      <c r="M246" s="239"/>
      <c r="N246" s="240"/>
      <c r="O246" s="240"/>
      <c r="P246" s="240"/>
      <c r="Q246" s="240"/>
      <c r="R246" s="240"/>
      <c r="S246" s="240"/>
      <c r="T246" s="24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2" t="s">
        <v>163</v>
      </c>
      <c r="AU246" s="242" t="s">
        <v>81</v>
      </c>
      <c r="AV246" s="13" t="s">
        <v>79</v>
      </c>
      <c r="AW246" s="13" t="s">
        <v>33</v>
      </c>
      <c r="AX246" s="13" t="s">
        <v>72</v>
      </c>
      <c r="AY246" s="242" t="s">
        <v>152</v>
      </c>
    </row>
    <row r="247" s="14" customFormat="1">
      <c r="A247" s="14"/>
      <c r="B247" s="243"/>
      <c r="C247" s="244"/>
      <c r="D247" s="234" t="s">
        <v>163</v>
      </c>
      <c r="E247" s="245" t="s">
        <v>19</v>
      </c>
      <c r="F247" s="246" t="s">
        <v>714</v>
      </c>
      <c r="G247" s="244"/>
      <c r="H247" s="247">
        <v>19.800000000000001</v>
      </c>
      <c r="I247" s="248"/>
      <c r="J247" s="244"/>
      <c r="K247" s="244"/>
      <c r="L247" s="249"/>
      <c r="M247" s="250"/>
      <c r="N247" s="251"/>
      <c r="O247" s="251"/>
      <c r="P247" s="251"/>
      <c r="Q247" s="251"/>
      <c r="R247" s="251"/>
      <c r="S247" s="251"/>
      <c r="T247" s="252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3" t="s">
        <v>163</v>
      </c>
      <c r="AU247" s="253" t="s">
        <v>81</v>
      </c>
      <c r="AV247" s="14" t="s">
        <v>81</v>
      </c>
      <c r="AW247" s="14" t="s">
        <v>33</v>
      </c>
      <c r="AX247" s="14" t="s">
        <v>79</v>
      </c>
      <c r="AY247" s="253" t="s">
        <v>152</v>
      </c>
    </row>
    <row r="248" s="2" customFormat="1" ht="16.5" customHeight="1">
      <c r="A248" s="40"/>
      <c r="B248" s="41"/>
      <c r="C248" s="265" t="s">
        <v>397</v>
      </c>
      <c r="D248" s="265" t="s">
        <v>228</v>
      </c>
      <c r="E248" s="266" t="s">
        <v>360</v>
      </c>
      <c r="F248" s="267" t="s">
        <v>361</v>
      </c>
      <c r="G248" s="268" t="s">
        <v>179</v>
      </c>
      <c r="H248" s="269">
        <v>20.196000000000002</v>
      </c>
      <c r="I248" s="270"/>
      <c r="J248" s="271">
        <f>ROUND(I248*H248,2)</f>
        <v>0</v>
      </c>
      <c r="K248" s="267" t="s">
        <v>158</v>
      </c>
      <c r="L248" s="272"/>
      <c r="M248" s="273" t="s">
        <v>19</v>
      </c>
      <c r="N248" s="274" t="s">
        <v>43</v>
      </c>
      <c r="O248" s="86"/>
      <c r="P248" s="223">
        <f>O248*H248</f>
        <v>0</v>
      </c>
      <c r="Q248" s="223">
        <v>0.048300000000000003</v>
      </c>
      <c r="R248" s="223">
        <f>Q248*H248</f>
        <v>0.97546680000000008</v>
      </c>
      <c r="S248" s="223">
        <v>0</v>
      </c>
      <c r="T248" s="224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25" t="s">
        <v>208</v>
      </c>
      <c r="AT248" s="225" t="s">
        <v>228</v>
      </c>
      <c r="AU248" s="225" t="s">
        <v>81</v>
      </c>
      <c r="AY248" s="19" t="s">
        <v>152</v>
      </c>
      <c r="BE248" s="226">
        <f>IF(N248="základní",J248,0)</f>
        <v>0</v>
      </c>
      <c r="BF248" s="226">
        <f>IF(N248="snížená",J248,0)</f>
        <v>0</v>
      </c>
      <c r="BG248" s="226">
        <f>IF(N248="zákl. přenesená",J248,0)</f>
        <v>0</v>
      </c>
      <c r="BH248" s="226">
        <f>IF(N248="sníž. přenesená",J248,0)</f>
        <v>0</v>
      </c>
      <c r="BI248" s="226">
        <f>IF(N248="nulová",J248,0)</f>
        <v>0</v>
      </c>
      <c r="BJ248" s="19" t="s">
        <v>79</v>
      </c>
      <c r="BK248" s="226">
        <f>ROUND(I248*H248,2)</f>
        <v>0</v>
      </c>
      <c r="BL248" s="19" t="s">
        <v>159</v>
      </c>
      <c r="BM248" s="225" t="s">
        <v>715</v>
      </c>
    </row>
    <row r="249" s="14" customFormat="1">
      <c r="A249" s="14"/>
      <c r="B249" s="243"/>
      <c r="C249" s="244"/>
      <c r="D249" s="234" t="s">
        <v>163</v>
      </c>
      <c r="E249" s="244"/>
      <c r="F249" s="246" t="s">
        <v>716</v>
      </c>
      <c r="G249" s="244"/>
      <c r="H249" s="247">
        <v>20.196000000000002</v>
      </c>
      <c r="I249" s="248"/>
      <c r="J249" s="244"/>
      <c r="K249" s="244"/>
      <c r="L249" s="249"/>
      <c r="M249" s="250"/>
      <c r="N249" s="251"/>
      <c r="O249" s="251"/>
      <c r="P249" s="251"/>
      <c r="Q249" s="251"/>
      <c r="R249" s="251"/>
      <c r="S249" s="251"/>
      <c r="T249" s="25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3" t="s">
        <v>163</v>
      </c>
      <c r="AU249" s="253" t="s">
        <v>81</v>
      </c>
      <c r="AV249" s="14" t="s">
        <v>81</v>
      </c>
      <c r="AW249" s="14" t="s">
        <v>4</v>
      </c>
      <c r="AX249" s="14" t="s">
        <v>79</v>
      </c>
      <c r="AY249" s="253" t="s">
        <v>152</v>
      </c>
    </row>
    <row r="250" s="2" customFormat="1" ht="24.15" customHeight="1">
      <c r="A250" s="40"/>
      <c r="B250" s="41"/>
      <c r="C250" s="214" t="s">
        <v>404</v>
      </c>
      <c r="D250" s="214" t="s">
        <v>154</v>
      </c>
      <c r="E250" s="215" t="s">
        <v>370</v>
      </c>
      <c r="F250" s="216" t="s">
        <v>371</v>
      </c>
      <c r="G250" s="217" t="s">
        <v>179</v>
      </c>
      <c r="H250" s="218">
        <v>27.699999999999999</v>
      </c>
      <c r="I250" s="219"/>
      <c r="J250" s="220">
        <f>ROUND(I250*H250,2)</f>
        <v>0</v>
      </c>
      <c r="K250" s="216" t="s">
        <v>158</v>
      </c>
      <c r="L250" s="46"/>
      <c r="M250" s="221" t="s">
        <v>19</v>
      </c>
      <c r="N250" s="222" t="s">
        <v>43</v>
      </c>
      <c r="O250" s="86"/>
      <c r="P250" s="223">
        <f>O250*H250</f>
        <v>0</v>
      </c>
      <c r="Q250" s="223">
        <v>0.14041999999999999</v>
      </c>
      <c r="R250" s="223">
        <f>Q250*H250</f>
        <v>3.8896339999999996</v>
      </c>
      <c r="S250" s="223">
        <v>0</v>
      </c>
      <c r="T250" s="224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25" t="s">
        <v>159</v>
      </c>
      <c r="AT250" s="225" t="s">
        <v>154</v>
      </c>
      <c r="AU250" s="225" t="s">
        <v>81</v>
      </c>
      <c r="AY250" s="19" t="s">
        <v>152</v>
      </c>
      <c r="BE250" s="226">
        <f>IF(N250="základní",J250,0)</f>
        <v>0</v>
      </c>
      <c r="BF250" s="226">
        <f>IF(N250="snížená",J250,0)</f>
        <v>0</v>
      </c>
      <c r="BG250" s="226">
        <f>IF(N250="zákl. přenesená",J250,0)</f>
        <v>0</v>
      </c>
      <c r="BH250" s="226">
        <f>IF(N250="sníž. přenesená",J250,0)</f>
        <v>0</v>
      </c>
      <c r="BI250" s="226">
        <f>IF(N250="nulová",J250,0)</f>
        <v>0</v>
      </c>
      <c r="BJ250" s="19" t="s">
        <v>79</v>
      </c>
      <c r="BK250" s="226">
        <f>ROUND(I250*H250,2)</f>
        <v>0</v>
      </c>
      <c r="BL250" s="19" t="s">
        <v>159</v>
      </c>
      <c r="BM250" s="225" t="s">
        <v>717</v>
      </c>
    </row>
    <row r="251" s="2" customFormat="1">
      <c r="A251" s="40"/>
      <c r="B251" s="41"/>
      <c r="C251" s="42"/>
      <c r="D251" s="227" t="s">
        <v>161</v>
      </c>
      <c r="E251" s="42"/>
      <c r="F251" s="228" t="s">
        <v>373</v>
      </c>
      <c r="G251" s="42"/>
      <c r="H251" s="42"/>
      <c r="I251" s="229"/>
      <c r="J251" s="42"/>
      <c r="K251" s="42"/>
      <c r="L251" s="46"/>
      <c r="M251" s="230"/>
      <c r="N251" s="231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161</v>
      </c>
      <c r="AU251" s="19" t="s">
        <v>81</v>
      </c>
    </row>
    <row r="252" s="2" customFormat="1" ht="16.5" customHeight="1">
      <c r="A252" s="40"/>
      <c r="B252" s="41"/>
      <c r="C252" s="265" t="s">
        <v>411</v>
      </c>
      <c r="D252" s="265" t="s">
        <v>228</v>
      </c>
      <c r="E252" s="266" t="s">
        <v>377</v>
      </c>
      <c r="F252" s="267" t="s">
        <v>378</v>
      </c>
      <c r="G252" s="268" t="s">
        <v>179</v>
      </c>
      <c r="H252" s="269">
        <v>28.254000000000001</v>
      </c>
      <c r="I252" s="270"/>
      <c r="J252" s="271">
        <f>ROUND(I252*H252,2)</f>
        <v>0</v>
      </c>
      <c r="K252" s="267" t="s">
        <v>158</v>
      </c>
      <c r="L252" s="272"/>
      <c r="M252" s="273" t="s">
        <v>19</v>
      </c>
      <c r="N252" s="274" t="s">
        <v>43</v>
      </c>
      <c r="O252" s="86"/>
      <c r="P252" s="223">
        <f>O252*H252</f>
        <v>0</v>
      </c>
      <c r="Q252" s="223">
        <v>0.044999999999999998</v>
      </c>
      <c r="R252" s="223">
        <f>Q252*H252</f>
        <v>1.2714300000000001</v>
      </c>
      <c r="S252" s="223">
        <v>0</v>
      </c>
      <c r="T252" s="224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25" t="s">
        <v>208</v>
      </c>
      <c r="AT252" s="225" t="s">
        <v>228</v>
      </c>
      <c r="AU252" s="225" t="s">
        <v>81</v>
      </c>
      <c r="AY252" s="19" t="s">
        <v>152</v>
      </c>
      <c r="BE252" s="226">
        <f>IF(N252="základní",J252,0)</f>
        <v>0</v>
      </c>
      <c r="BF252" s="226">
        <f>IF(N252="snížená",J252,0)</f>
        <v>0</v>
      </c>
      <c r="BG252" s="226">
        <f>IF(N252="zákl. přenesená",J252,0)</f>
        <v>0</v>
      </c>
      <c r="BH252" s="226">
        <f>IF(N252="sníž. přenesená",J252,0)</f>
        <v>0</v>
      </c>
      <c r="BI252" s="226">
        <f>IF(N252="nulová",J252,0)</f>
        <v>0</v>
      </c>
      <c r="BJ252" s="19" t="s">
        <v>79</v>
      </c>
      <c r="BK252" s="226">
        <f>ROUND(I252*H252,2)</f>
        <v>0</v>
      </c>
      <c r="BL252" s="19" t="s">
        <v>159</v>
      </c>
      <c r="BM252" s="225" t="s">
        <v>718</v>
      </c>
    </row>
    <row r="253" s="14" customFormat="1">
      <c r="A253" s="14"/>
      <c r="B253" s="243"/>
      <c r="C253" s="244"/>
      <c r="D253" s="234" t="s">
        <v>163</v>
      </c>
      <c r="E253" s="244"/>
      <c r="F253" s="246" t="s">
        <v>719</v>
      </c>
      <c r="G253" s="244"/>
      <c r="H253" s="247">
        <v>28.254000000000001</v>
      </c>
      <c r="I253" s="248"/>
      <c r="J253" s="244"/>
      <c r="K253" s="244"/>
      <c r="L253" s="249"/>
      <c r="M253" s="250"/>
      <c r="N253" s="251"/>
      <c r="O253" s="251"/>
      <c r="P253" s="251"/>
      <c r="Q253" s="251"/>
      <c r="R253" s="251"/>
      <c r="S253" s="251"/>
      <c r="T253" s="252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3" t="s">
        <v>163</v>
      </c>
      <c r="AU253" s="253" t="s">
        <v>81</v>
      </c>
      <c r="AV253" s="14" t="s">
        <v>81</v>
      </c>
      <c r="AW253" s="14" t="s">
        <v>4</v>
      </c>
      <c r="AX253" s="14" t="s">
        <v>79</v>
      </c>
      <c r="AY253" s="253" t="s">
        <v>152</v>
      </c>
    </row>
    <row r="254" s="2" customFormat="1" ht="24.15" customHeight="1">
      <c r="A254" s="40"/>
      <c r="B254" s="41"/>
      <c r="C254" s="214" t="s">
        <v>415</v>
      </c>
      <c r="D254" s="214" t="s">
        <v>154</v>
      </c>
      <c r="E254" s="215" t="s">
        <v>382</v>
      </c>
      <c r="F254" s="216" t="s">
        <v>383</v>
      </c>
      <c r="G254" s="217" t="s">
        <v>179</v>
      </c>
      <c r="H254" s="218">
        <v>26</v>
      </c>
      <c r="I254" s="219"/>
      <c r="J254" s="220">
        <f>ROUND(I254*H254,2)</f>
        <v>0</v>
      </c>
      <c r="K254" s="216" t="s">
        <v>158</v>
      </c>
      <c r="L254" s="46"/>
      <c r="M254" s="221" t="s">
        <v>19</v>
      </c>
      <c r="N254" s="222" t="s">
        <v>43</v>
      </c>
      <c r="O254" s="86"/>
      <c r="P254" s="223">
        <f>O254*H254</f>
        <v>0</v>
      </c>
      <c r="Q254" s="223">
        <v>0.00017000000000000001</v>
      </c>
      <c r="R254" s="223">
        <f>Q254*H254</f>
        <v>0.0044200000000000003</v>
      </c>
      <c r="S254" s="223">
        <v>0</v>
      </c>
      <c r="T254" s="224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25" t="s">
        <v>159</v>
      </c>
      <c r="AT254" s="225" t="s">
        <v>154</v>
      </c>
      <c r="AU254" s="225" t="s">
        <v>81</v>
      </c>
      <c r="AY254" s="19" t="s">
        <v>152</v>
      </c>
      <c r="BE254" s="226">
        <f>IF(N254="základní",J254,0)</f>
        <v>0</v>
      </c>
      <c r="BF254" s="226">
        <f>IF(N254="snížená",J254,0)</f>
        <v>0</v>
      </c>
      <c r="BG254" s="226">
        <f>IF(N254="zákl. přenesená",J254,0)</f>
        <v>0</v>
      </c>
      <c r="BH254" s="226">
        <f>IF(N254="sníž. přenesená",J254,0)</f>
        <v>0</v>
      </c>
      <c r="BI254" s="226">
        <f>IF(N254="nulová",J254,0)</f>
        <v>0</v>
      </c>
      <c r="BJ254" s="19" t="s">
        <v>79</v>
      </c>
      <c r="BK254" s="226">
        <f>ROUND(I254*H254,2)</f>
        <v>0</v>
      </c>
      <c r="BL254" s="19" t="s">
        <v>159</v>
      </c>
      <c r="BM254" s="225" t="s">
        <v>720</v>
      </c>
    </row>
    <row r="255" s="2" customFormat="1">
      <c r="A255" s="40"/>
      <c r="B255" s="41"/>
      <c r="C255" s="42"/>
      <c r="D255" s="227" t="s">
        <v>161</v>
      </c>
      <c r="E255" s="42"/>
      <c r="F255" s="228" t="s">
        <v>385</v>
      </c>
      <c r="G255" s="42"/>
      <c r="H255" s="42"/>
      <c r="I255" s="229"/>
      <c r="J255" s="42"/>
      <c r="K255" s="42"/>
      <c r="L255" s="46"/>
      <c r="M255" s="230"/>
      <c r="N255" s="231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161</v>
      </c>
      <c r="AU255" s="19" t="s">
        <v>81</v>
      </c>
    </row>
    <row r="256" s="2" customFormat="1" ht="16.5" customHeight="1">
      <c r="A256" s="40"/>
      <c r="B256" s="41"/>
      <c r="C256" s="214" t="s">
        <v>419</v>
      </c>
      <c r="D256" s="214" t="s">
        <v>154</v>
      </c>
      <c r="E256" s="215" t="s">
        <v>387</v>
      </c>
      <c r="F256" s="216" t="s">
        <v>388</v>
      </c>
      <c r="G256" s="217" t="s">
        <v>157</v>
      </c>
      <c r="H256" s="218">
        <v>54</v>
      </c>
      <c r="I256" s="219"/>
      <c r="J256" s="220">
        <f>ROUND(I256*H256,2)</f>
        <v>0</v>
      </c>
      <c r="K256" s="216" t="s">
        <v>158</v>
      </c>
      <c r="L256" s="46"/>
      <c r="M256" s="221" t="s">
        <v>19</v>
      </c>
      <c r="N256" s="222" t="s">
        <v>43</v>
      </c>
      <c r="O256" s="86"/>
      <c r="P256" s="223">
        <f>O256*H256</f>
        <v>0</v>
      </c>
      <c r="Q256" s="223">
        <v>0.00046999999999999999</v>
      </c>
      <c r="R256" s="223">
        <f>Q256*H256</f>
        <v>0.02538</v>
      </c>
      <c r="S256" s="223">
        <v>0</v>
      </c>
      <c r="T256" s="224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25" t="s">
        <v>159</v>
      </c>
      <c r="AT256" s="225" t="s">
        <v>154</v>
      </c>
      <c r="AU256" s="225" t="s">
        <v>81</v>
      </c>
      <c r="AY256" s="19" t="s">
        <v>152</v>
      </c>
      <c r="BE256" s="226">
        <f>IF(N256="základní",J256,0)</f>
        <v>0</v>
      </c>
      <c r="BF256" s="226">
        <f>IF(N256="snížená",J256,0)</f>
        <v>0</v>
      </c>
      <c r="BG256" s="226">
        <f>IF(N256="zákl. přenesená",J256,0)</f>
        <v>0</v>
      </c>
      <c r="BH256" s="226">
        <f>IF(N256="sníž. přenesená",J256,0)</f>
        <v>0</v>
      </c>
      <c r="BI256" s="226">
        <f>IF(N256="nulová",J256,0)</f>
        <v>0</v>
      </c>
      <c r="BJ256" s="19" t="s">
        <v>79</v>
      </c>
      <c r="BK256" s="226">
        <f>ROUND(I256*H256,2)</f>
        <v>0</v>
      </c>
      <c r="BL256" s="19" t="s">
        <v>159</v>
      </c>
      <c r="BM256" s="225" t="s">
        <v>721</v>
      </c>
    </row>
    <row r="257" s="2" customFormat="1">
      <c r="A257" s="40"/>
      <c r="B257" s="41"/>
      <c r="C257" s="42"/>
      <c r="D257" s="227" t="s">
        <v>161</v>
      </c>
      <c r="E257" s="42"/>
      <c r="F257" s="228" t="s">
        <v>390</v>
      </c>
      <c r="G257" s="42"/>
      <c r="H257" s="42"/>
      <c r="I257" s="229"/>
      <c r="J257" s="42"/>
      <c r="K257" s="42"/>
      <c r="L257" s="46"/>
      <c r="M257" s="230"/>
      <c r="N257" s="231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161</v>
      </c>
      <c r="AU257" s="19" t="s">
        <v>81</v>
      </c>
    </row>
    <row r="258" s="13" customFormat="1">
      <c r="A258" s="13"/>
      <c r="B258" s="232"/>
      <c r="C258" s="233"/>
      <c r="D258" s="234" t="s">
        <v>163</v>
      </c>
      <c r="E258" s="235" t="s">
        <v>19</v>
      </c>
      <c r="F258" s="236" t="s">
        <v>534</v>
      </c>
      <c r="G258" s="233"/>
      <c r="H258" s="235" t="s">
        <v>19</v>
      </c>
      <c r="I258" s="237"/>
      <c r="J258" s="233"/>
      <c r="K258" s="233"/>
      <c r="L258" s="238"/>
      <c r="M258" s="239"/>
      <c r="N258" s="240"/>
      <c r="O258" s="240"/>
      <c r="P258" s="240"/>
      <c r="Q258" s="240"/>
      <c r="R258" s="240"/>
      <c r="S258" s="240"/>
      <c r="T258" s="24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2" t="s">
        <v>163</v>
      </c>
      <c r="AU258" s="242" t="s">
        <v>81</v>
      </c>
      <c r="AV258" s="13" t="s">
        <v>79</v>
      </c>
      <c r="AW258" s="13" t="s">
        <v>33</v>
      </c>
      <c r="AX258" s="13" t="s">
        <v>72</v>
      </c>
      <c r="AY258" s="242" t="s">
        <v>152</v>
      </c>
    </row>
    <row r="259" s="14" customFormat="1">
      <c r="A259" s="14"/>
      <c r="B259" s="243"/>
      <c r="C259" s="244"/>
      <c r="D259" s="234" t="s">
        <v>163</v>
      </c>
      <c r="E259" s="245" t="s">
        <v>19</v>
      </c>
      <c r="F259" s="246" t="s">
        <v>445</v>
      </c>
      <c r="G259" s="244"/>
      <c r="H259" s="247">
        <v>49</v>
      </c>
      <c r="I259" s="248"/>
      <c r="J259" s="244"/>
      <c r="K259" s="244"/>
      <c r="L259" s="249"/>
      <c r="M259" s="250"/>
      <c r="N259" s="251"/>
      <c r="O259" s="251"/>
      <c r="P259" s="251"/>
      <c r="Q259" s="251"/>
      <c r="R259" s="251"/>
      <c r="S259" s="251"/>
      <c r="T259" s="25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3" t="s">
        <v>163</v>
      </c>
      <c r="AU259" s="253" t="s">
        <v>81</v>
      </c>
      <c r="AV259" s="14" t="s">
        <v>81</v>
      </c>
      <c r="AW259" s="14" t="s">
        <v>33</v>
      </c>
      <c r="AX259" s="14" t="s">
        <v>72</v>
      </c>
      <c r="AY259" s="253" t="s">
        <v>152</v>
      </c>
    </row>
    <row r="260" s="13" customFormat="1">
      <c r="A260" s="13"/>
      <c r="B260" s="232"/>
      <c r="C260" s="233"/>
      <c r="D260" s="234" t="s">
        <v>163</v>
      </c>
      <c r="E260" s="235" t="s">
        <v>19</v>
      </c>
      <c r="F260" s="236" t="s">
        <v>189</v>
      </c>
      <c r="G260" s="233"/>
      <c r="H260" s="235" t="s">
        <v>19</v>
      </c>
      <c r="I260" s="237"/>
      <c r="J260" s="233"/>
      <c r="K260" s="233"/>
      <c r="L260" s="238"/>
      <c r="M260" s="239"/>
      <c r="N260" s="240"/>
      <c r="O260" s="240"/>
      <c r="P260" s="240"/>
      <c r="Q260" s="240"/>
      <c r="R260" s="240"/>
      <c r="S260" s="240"/>
      <c r="T260" s="24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2" t="s">
        <v>163</v>
      </c>
      <c r="AU260" s="242" t="s">
        <v>81</v>
      </c>
      <c r="AV260" s="13" t="s">
        <v>79</v>
      </c>
      <c r="AW260" s="13" t="s">
        <v>33</v>
      </c>
      <c r="AX260" s="13" t="s">
        <v>72</v>
      </c>
      <c r="AY260" s="242" t="s">
        <v>152</v>
      </c>
    </row>
    <row r="261" s="14" customFormat="1">
      <c r="A261" s="14"/>
      <c r="B261" s="243"/>
      <c r="C261" s="244"/>
      <c r="D261" s="234" t="s">
        <v>163</v>
      </c>
      <c r="E261" s="245" t="s">
        <v>19</v>
      </c>
      <c r="F261" s="246" t="s">
        <v>183</v>
      </c>
      <c r="G261" s="244"/>
      <c r="H261" s="247">
        <v>5</v>
      </c>
      <c r="I261" s="248"/>
      <c r="J261" s="244"/>
      <c r="K261" s="244"/>
      <c r="L261" s="249"/>
      <c r="M261" s="250"/>
      <c r="N261" s="251"/>
      <c r="O261" s="251"/>
      <c r="P261" s="251"/>
      <c r="Q261" s="251"/>
      <c r="R261" s="251"/>
      <c r="S261" s="251"/>
      <c r="T261" s="252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3" t="s">
        <v>163</v>
      </c>
      <c r="AU261" s="253" t="s">
        <v>81</v>
      </c>
      <c r="AV261" s="14" t="s">
        <v>81</v>
      </c>
      <c r="AW261" s="14" t="s">
        <v>33</v>
      </c>
      <c r="AX261" s="14" t="s">
        <v>72</v>
      </c>
      <c r="AY261" s="253" t="s">
        <v>152</v>
      </c>
    </row>
    <row r="262" s="15" customFormat="1">
      <c r="A262" s="15"/>
      <c r="B262" s="254"/>
      <c r="C262" s="255"/>
      <c r="D262" s="234" t="s">
        <v>163</v>
      </c>
      <c r="E262" s="256" t="s">
        <v>19</v>
      </c>
      <c r="F262" s="257" t="s">
        <v>194</v>
      </c>
      <c r="G262" s="255"/>
      <c r="H262" s="258">
        <v>54</v>
      </c>
      <c r="I262" s="259"/>
      <c r="J262" s="255"/>
      <c r="K262" s="255"/>
      <c r="L262" s="260"/>
      <c r="M262" s="261"/>
      <c r="N262" s="262"/>
      <c r="O262" s="262"/>
      <c r="P262" s="262"/>
      <c r="Q262" s="262"/>
      <c r="R262" s="262"/>
      <c r="S262" s="262"/>
      <c r="T262" s="263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64" t="s">
        <v>163</v>
      </c>
      <c r="AU262" s="264" t="s">
        <v>81</v>
      </c>
      <c r="AV262" s="15" t="s">
        <v>159</v>
      </c>
      <c r="AW262" s="15" t="s">
        <v>33</v>
      </c>
      <c r="AX262" s="15" t="s">
        <v>79</v>
      </c>
      <c r="AY262" s="264" t="s">
        <v>152</v>
      </c>
    </row>
    <row r="263" s="2" customFormat="1" ht="16.5" customHeight="1">
      <c r="A263" s="40"/>
      <c r="B263" s="41"/>
      <c r="C263" s="214" t="s">
        <v>423</v>
      </c>
      <c r="D263" s="214" t="s">
        <v>154</v>
      </c>
      <c r="E263" s="215" t="s">
        <v>392</v>
      </c>
      <c r="F263" s="216" t="s">
        <v>393</v>
      </c>
      <c r="G263" s="217" t="s">
        <v>179</v>
      </c>
      <c r="H263" s="218">
        <v>21</v>
      </c>
      <c r="I263" s="219"/>
      <c r="J263" s="220">
        <f>ROUND(I263*H263,2)</f>
        <v>0</v>
      </c>
      <c r="K263" s="216" t="s">
        <v>158</v>
      </c>
      <c r="L263" s="46"/>
      <c r="M263" s="221" t="s">
        <v>19</v>
      </c>
      <c r="N263" s="222" t="s">
        <v>43</v>
      </c>
      <c r="O263" s="86"/>
      <c r="P263" s="223">
        <f>O263*H263</f>
        <v>0</v>
      </c>
      <c r="Q263" s="223">
        <v>0</v>
      </c>
      <c r="R263" s="223">
        <f>Q263*H263</f>
        <v>0</v>
      </c>
      <c r="S263" s="223">
        <v>0</v>
      </c>
      <c r="T263" s="224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25" t="s">
        <v>159</v>
      </c>
      <c r="AT263" s="225" t="s">
        <v>154</v>
      </c>
      <c r="AU263" s="225" t="s">
        <v>81</v>
      </c>
      <c r="AY263" s="19" t="s">
        <v>152</v>
      </c>
      <c r="BE263" s="226">
        <f>IF(N263="základní",J263,0)</f>
        <v>0</v>
      </c>
      <c r="BF263" s="226">
        <f>IF(N263="snížená",J263,0)</f>
        <v>0</v>
      </c>
      <c r="BG263" s="226">
        <f>IF(N263="zákl. přenesená",J263,0)</f>
        <v>0</v>
      </c>
      <c r="BH263" s="226">
        <f>IF(N263="sníž. přenesená",J263,0)</f>
        <v>0</v>
      </c>
      <c r="BI263" s="226">
        <f>IF(N263="nulová",J263,0)</f>
        <v>0</v>
      </c>
      <c r="BJ263" s="19" t="s">
        <v>79</v>
      </c>
      <c r="BK263" s="226">
        <f>ROUND(I263*H263,2)</f>
        <v>0</v>
      </c>
      <c r="BL263" s="19" t="s">
        <v>159</v>
      </c>
      <c r="BM263" s="225" t="s">
        <v>722</v>
      </c>
    </row>
    <row r="264" s="2" customFormat="1">
      <c r="A264" s="40"/>
      <c r="B264" s="41"/>
      <c r="C264" s="42"/>
      <c r="D264" s="227" t="s">
        <v>161</v>
      </c>
      <c r="E264" s="42"/>
      <c r="F264" s="228" t="s">
        <v>395</v>
      </c>
      <c r="G264" s="42"/>
      <c r="H264" s="42"/>
      <c r="I264" s="229"/>
      <c r="J264" s="42"/>
      <c r="K264" s="42"/>
      <c r="L264" s="46"/>
      <c r="M264" s="230"/>
      <c r="N264" s="231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161</v>
      </c>
      <c r="AU264" s="19" t="s">
        <v>81</v>
      </c>
    </row>
    <row r="265" s="14" customFormat="1">
      <c r="A265" s="14"/>
      <c r="B265" s="243"/>
      <c r="C265" s="244"/>
      <c r="D265" s="234" t="s">
        <v>163</v>
      </c>
      <c r="E265" s="245" t="s">
        <v>19</v>
      </c>
      <c r="F265" s="246" t="s">
        <v>7</v>
      </c>
      <c r="G265" s="244"/>
      <c r="H265" s="247">
        <v>21</v>
      </c>
      <c r="I265" s="248"/>
      <c r="J265" s="244"/>
      <c r="K265" s="244"/>
      <c r="L265" s="249"/>
      <c r="M265" s="250"/>
      <c r="N265" s="251"/>
      <c r="O265" s="251"/>
      <c r="P265" s="251"/>
      <c r="Q265" s="251"/>
      <c r="R265" s="251"/>
      <c r="S265" s="251"/>
      <c r="T265" s="252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3" t="s">
        <v>163</v>
      </c>
      <c r="AU265" s="253" t="s">
        <v>81</v>
      </c>
      <c r="AV265" s="14" t="s">
        <v>81</v>
      </c>
      <c r="AW265" s="14" t="s">
        <v>33</v>
      </c>
      <c r="AX265" s="14" t="s">
        <v>79</v>
      </c>
      <c r="AY265" s="253" t="s">
        <v>152</v>
      </c>
    </row>
    <row r="266" s="2" customFormat="1" ht="16.5" customHeight="1">
      <c r="A266" s="40"/>
      <c r="B266" s="41"/>
      <c r="C266" s="214" t="s">
        <v>429</v>
      </c>
      <c r="D266" s="214" t="s">
        <v>154</v>
      </c>
      <c r="E266" s="215" t="s">
        <v>723</v>
      </c>
      <c r="F266" s="216" t="s">
        <v>724</v>
      </c>
      <c r="G266" s="217" t="s">
        <v>179</v>
      </c>
      <c r="H266" s="218">
        <v>5</v>
      </c>
      <c r="I266" s="219"/>
      <c r="J266" s="220">
        <f>ROUND(I266*H266,2)</f>
        <v>0</v>
      </c>
      <c r="K266" s="216" t="s">
        <v>158</v>
      </c>
      <c r="L266" s="46"/>
      <c r="M266" s="221" t="s">
        <v>19</v>
      </c>
      <c r="N266" s="222" t="s">
        <v>43</v>
      </c>
      <c r="O266" s="86"/>
      <c r="P266" s="223">
        <f>O266*H266</f>
        <v>0</v>
      </c>
      <c r="Q266" s="223">
        <v>3.0000000000000001E-05</v>
      </c>
      <c r="R266" s="223">
        <f>Q266*H266</f>
        <v>0.00015000000000000001</v>
      </c>
      <c r="S266" s="223">
        <v>0</v>
      </c>
      <c r="T266" s="224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25" t="s">
        <v>159</v>
      </c>
      <c r="AT266" s="225" t="s">
        <v>154</v>
      </c>
      <c r="AU266" s="225" t="s">
        <v>81</v>
      </c>
      <c r="AY266" s="19" t="s">
        <v>152</v>
      </c>
      <c r="BE266" s="226">
        <f>IF(N266="základní",J266,0)</f>
        <v>0</v>
      </c>
      <c r="BF266" s="226">
        <f>IF(N266="snížená",J266,0)</f>
        <v>0</v>
      </c>
      <c r="BG266" s="226">
        <f>IF(N266="zákl. přenesená",J266,0)</f>
        <v>0</v>
      </c>
      <c r="BH266" s="226">
        <f>IF(N266="sníž. přenesená",J266,0)</f>
        <v>0</v>
      </c>
      <c r="BI266" s="226">
        <f>IF(N266="nulová",J266,0)</f>
        <v>0</v>
      </c>
      <c r="BJ266" s="19" t="s">
        <v>79</v>
      </c>
      <c r="BK266" s="226">
        <f>ROUND(I266*H266,2)</f>
        <v>0</v>
      </c>
      <c r="BL266" s="19" t="s">
        <v>159</v>
      </c>
      <c r="BM266" s="225" t="s">
        <v>725</v>
      </c>
    </row>
    <row r="267" s="2" customFormat="1">
      <c r="A267" s="40"/>
      <c r="B267" s="41"/>
      <c r="C267" s="42"/>
      <c r="D267" s="227" t="s">
        <v>161</v>
      </c>
      <c r="E267" s="42"/>
      <c r="F267" s="228" t="s">
        <v>726</v>
      </c>
      <c r="G267" s="42"/>
      <c r="H267" s="42"/>
      <c r="I267" s="229"/>
      <c r="J267" s="42"/>
      <c r="K267" s="42"/>
      <c r="L267" s="46"/>
      <c r="M267" s="230"/>
      <c r="N267" s="231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161</v>
      </c>
      <c r="AU267" s="19" t="s">
        <v>81</v>
      </c>
    </row>
    <row r="268" s="2" customFormat="1" ht="24.15" customHeight="1">
      <c r="A268" s="40"/>
      <c r="B268" s="41"/>
      <c r="C268" s="214" t="s">
        <v>434</v>
      </c>
      <c r="D268" s="214" t="s">
        <v>154</v>
      </c>
      <c r="E268" s="215" t="s">
        <v>398</v>
      </c>
      <c r="F268" s="216" t="s">
        <v>399</v>
      </c>
      <c r="G268" s="217" t="s">
        <v>400</v>
      </c>
      <c r="H268" s="218">
        <v>1</v>
      </c>
      <c r="I268" s="219"/>
      <c r="J268" s="220">
        <f>ROUND(I268*H268,2)</f>
        <v>0</v>
      </c>
      <c r="K268" s="216" t="s">
        <v>19</v>
      </c>
      <c r="L268" s="46"/>
      <c r="M268" s="221" t="s">
        <v>19</v>
      </c>
      <c r="N268" s="222" t="s">
        <v>43</v>
      </c>
      <c r="O268" s="86"/>
      <c r="P268" s="223">
        <f>O268*H268</f>
        <v>0</v>
      </c>
      <c r="Q268" s="223">
        <v>0</v>
      </c>
      <c r="R268" s="223">
        <f>Q268*H268</f>
        <v>0</v>
      </c>
      <c r="S268" s="223">
        <v>0</v>
      </c>
      <c r="T268" s="224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25" t="s">
        <v>159</v>
      </c>
      <c r="AT268" s="225" t="s">
        <v>154</v>
      </c>
      <c r="AU268" s="225" t="s">
        <v>81</v>
      </c>
      <c r="AY268" s="19" t="s">
        <v>152</v>
      </c>
      <c r="BE268" s="226">
        <f>IF(N268="základní",J268,0)</f>
        <v>0</v>
      </c>
      <c r="BF268" s="226">
        <f>IF(N268="snížená",J268,0)</f>
        <v>0</v>
      </c>
      <c r="BG268" s="226">
        <f>IF(N268="zákl. přenesená",J268,0)</f>
        <v>0</v>
      </c>
      <c r="BH268" s="226">
        <f>IF(N268="sníž. přenesená",J268,0)</f>
        <v>0</v>
      </c>
      <c r="BI268" s="226">
        <f>IF(N268="nulová",J268,0)</f>
        <v>0</v>
      </c>
      <c r="BJ268" s="19" t="s">
        <v>79</v>
      </c>
      <c r="BK268" s="226">
        <f>ROUND(I268*H268,2)</f>
        <v>0</v>
      </c>
      <c r="BL268" s="19" t="s">
        <v>159</v>
      </c>
      <c r="BM268" s="225" t="s">
        <v>727</v>
      </c>
    </row>
    <row r="269" s="13" customFormat="1">
      <c r="A269" s="13"/>
      <c r="B269" s="232"/>
      <c r="C269" s="233"/>
      <c r="D269" s="234" t="s">
        <v>163</v>
      </c>
      <c r="E269" s="235" t="s">
        <v>19</v>
      </c>
      <c r="F269" s="236" t="s">
        <v>402</v>
      </c>
      <c r="G269" s="233"/>
      <c r="H269" s="235" t="s">
        <v>19</v>
      </c>
      <c r="I269" s="237"/>
      <c r="J269" s="233"/>
      <c r="K269" s="233"/>
      <c r="L269" s="238"/>
      <c r="M269" s="239"/>
      <c r="N269" s="240"/>
      <c r="O269" s="240"/>
      <c r="P269" s="240"/>
      <c r="Q269" s="240"/>
      <c r="R269" s="240"/>
      <c r="S269" s="240"/>
      <c r="T269" s="24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2" t="s">
        <v>163</v>
      </c>
      <c r="AU269" s="242" t="s">
        <v>81</v>
      </c>
      <c r="AV269" s="13" t="s">
        <v>79</v>
      </c>
      <c r="AW269" s="13" t="s">
        <v>33</v>
      </c>
      <c r="AX269" s="13" t="s">
        <v>72</v>
      </c>
      <c r="AY269" s="242" t="s">
        <v>152</v>
      </c>
    </row>
    <row r="270" s="13" customFormat="1">
      <c r="A270" s="13"/>
      <c r="B270" s="232"/>
      <c r="C270" s="233"/>
      <c r="D270" s="234" t="s">
        <v>163</v>
      </c>
      <c r="E270" s="235" t="s">
        <v>19</v>
      </c>
      <c r="F270" s="236" t="s">
        <v>403</v>
      </c>
      <c r="G270" s="233"/>
      <c r="H270" s="235" t="s">
        <v>19</v>
      </c>
      <c r="I270" s="237"/>
      <c r="J270" s="233"/>
      <c r="K270" s="233"/>
      <c r="L270" s="238"/>
      <c r="M270" s="239"/>
      <c r="N270" s="240"/>
      <c r="O270" s="240"/>
      <c r="P270" s="240"/>
      <c r="Q270" s="240"/>
      <c r="R270" s="240"/>
      <c r="S270" s="240"/>
      <c r="T270" s="241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2" t="s">
        <v>163</v>
      </c>
      <c r="AU270" s="242" t="s">
        <v>81</v>
      </c>
      <c r="AV270" s="13" t="s">
        <v>79</v>
      </c>
      <c r="AW270" s="13" t="s">
        <v>33</v>
      </c>
      <c r="AX270" s="13" t="s">
        <v>72</v>
      </c>
      <c r="AY270" s="242" t="s">
        <v>152</v>
      </c>
    </row>
    <row r="271" s="14" customFormat="1">
      <c r="A271" s="14"/>
      <c r="B271" s="243"/>
      <c r="C271" s="244"/>
      <c r="D271" s="234" t="s">
        <v>163</v>
      </c>
      <c r="E271" s="245" t="s">
        <v>19</v>
      </c>
      <c r="F271" s="246" t="s">
        <v>79</v>
      </c>
      <c r="G271" s="244"/>
      <c r="H271" s="247">
        <v>1</v>
      </c>
      <c r="I271" s="248"/>
      <c r="J271" s="244"/>
      <c r="K271" s="244"/>
      <c r="L271" s="249"/>
      <c r="M271" s="250"/>
      <c r="N271" s="251"/>
      <c r="O271" s="251"/>
      <c r="P271" s="251"/>
      <c r="Q271" s="251"/>
      <c r="R271" s="251"/>
      <c r="S271" s="251"/>
      <c r="T271" s="252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3" t="s">
        <v>163</v>
      </c>
      <c r="AU271" s="253" t="s">
        <v>81</v>
      </c>
      <c r="AV271" s="14" t="s">
        <v>81</v>
      </c>
      <c r="AW271" s="14" t="s">
        <v>33</v>
      </c>
      <c r="AX271" s="14" t="s">
        <v>79</v>
      </c>
      <c r="AY271" s="253" t="s">
        <v>152</v>
      </c>
    </row>
    <row r="272" s="2" customFormat="1" ht="16.5" customHeight="1">
      <c r="A272" s="40"/>
      <c r="B272" s="41"/>
      <c r="C272" s="265" t="s">
        <v>440</v>
      </c>
      <c r="D272" s="265" t="s">
        <v>228</v>
      </c>
      <c r="E272" s="266" t="s">
        <v>405</v>
      </c>
      <c r="F272" s="267" t="s">
        <v>406</v>
      </c>
      <c r="G272" s="268" t="s">
        <v>407</v>
      </c>
      <c r="H272" s="269">
        <v>3</v>
      </c>
      <c r="I272" s="270"/>
      <c r="J272" s="271">
        <f>ROUND(I272*H272,2)</f>
        <v>0</v>
      </c>
      <c r="K272" s="267" t="s">
        <v>19</v>
      </c>
      <c r="L272" s="272"/>
      <c r="M272" s="273" t="s">
        <v>19</v>
      </c>
      <c r="N272" s="274" t="s">
        <v>43</v>
      </c>
      <c r="O272" s="86"/>
      <c r="P272" s="223">
        <f>O272*H272</f>
        <v>0</v>
      </c>
      <c r="Q272" s="223">
        <v>0</v>
      </c>
      <c r="R272" s="223">
        <f>Q272*H272</f>
        <v>0</v>
      </c>
      <c r="S272" s="223">
        <v>0</v>
      </c>
      <c r="T272" s="224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25" t="s">
        <v>208</v>
      </c>
      <c r="AT272" s="225" t="s">
        <v>228</v>
      </c>
      <c r="AU272" s="225" t="s">
        <v>81</v>
      </c>
      <c r="AY272" s="19" t="s">
        <v>152</v>
      </c>
      <c r="BE272" s="226">
        <f>IF(N272="základní",J272,0)</f>
        <v>0</v>
      </c>
      <c r="BF272" s="226">
        <f>IF(N272="snížená",J272,0)</f>
        <v>0</v>
      </c>
      <c r="BG272" s="226">
        <f>IF(N272="zákl. přenesená",J272,0)</f>
        <v>0</v>
      </c>
      <c r="BH272" s="226">
        <f>IF(N272="sníž. přenesená",J272,0)</f>
        <v>0</v>
      </c>
      <c r="BI272" s="226">
        <f>IF(N272="nulová",J272,0)</f>
        <v>0</v>
      </c>
      <c r="BJ272" s="19" t="s">
        <v>79</v>
      </c>
      <c r="BK272" s="226">
        <f>ROUND(I272*H272,2)</f>
        <v>0</v>
      </c>
      <c r="BL272" s="19" t="s">
        <v>159</v>
      </c>
      <c r="BM272" s="225" t="s">
        <v>728</v>
      </c>
    </row>
    <row r="273" s="2" customFormat="1">
      <c r="A273" s="40"/>
      <c r="B273" s="41"/>
      <c r="C273" s="42"/>
      <c r="D273" s="234" t="s">
        <v>409</v>
      </c>
      <c r="E273" s="42"/>
      <c r="F273" s="275" t="s">
        <v>410</v>
      </c>
      <c r="G273" s="42"/>
      <c r="H273" s="42"/>
      <c r="I273" s="229"/>
      <c r="J273" s="42"/>
      <c r="K273" s="42"/>
      <c r="L273" s="46"/>
      <c r="M273" s="230"/>
      <c r="N273" s="231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409</v>
      </c>
      <c r="AU273" s="19" t="s">
        <v>81</v>
      </c>
    </row>
    <row r="274" s="2" customFormat="1" ht="16.5" customHeight="1">
      <c r="A274" s="40"/>
      <c r="B274" s="41"/>
      <c r="C274" s="265" t="s">
        <v>445</v>
      </c>
      <c r="D274" s="265" t="s">
        <v>228</v>
      </c>
      <c r="E274" s="266" t="s">
        <v>412</v>
      </c>
      <c r="F274" s="267" t="s">
        <v>413</v>
      </c>
      <c r="G274" s="268" t="s">
        <v>407</v>
      </c>
      <c r="H274" s="269">
        <v>1</v>
      </c>
      <c r="I274" s="270"/>
      <c r="J274" s="271">
        <f>ROUND(I274*H274,2)</f>
        <v>0</v>
      </c>
      <c r="K274" s="267" t="s">
        <v>19</v>
      </c>
      <c r="L274" s="272"/>
      <c r="M274" s="273" t="s">
        <v>19</v>
      </c>
      <c r="N274" s="274" t="s">
        <v>43</v>
      </c>
      <c r="O274" s="86"/>
      <c r="P274" s="223">
        <f>O274*H274</f>
        <v>0</v>
      </c>
      <c r="Q274" s="223">
        <v>0</v>
      </c>
      <c r="R274" s="223">
        <f>Q274*H274</f>
        <v>0</v>
      </c>
      <c r="S274" s="223">
        <v>0</v>
      </c>
      <c r="T274" s="224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25" t="s">
        <v>208</v>
      </c>
      <c r="AT274" s="225" t="s">
        <v>228</v>
      </c>
      <c r="AU274" s="225" t="s">
        <v>81</v>
      </c>
      <c r="AY274" s="19" t="s">
        <v>152</v>
      </c>
      <c r="BE274" s="226">
        <f>IF(N274="základní",J274,0)</f>
        <v>0</v>
      </c>
      <c r="BF274" s="226">
        <f>IF(N274="snížená",J274,0)</f>
        <v>0</v>
      </c>
      <c r="BG274" s="226">
        <f>IF(N274="zákl. přenesená",J274,0)</f>
        <v>0</v>
      </c>
      <c r="BH274" s="226">
        <f>IF(N274="sníž. přenesená",J274,0)</f>
        <v>0</v>
      </c>
      <c r="BI274" s="226">
        <f>IF(N274="nulová",J274,0)</f>
        <v>0</v>
      </c>
      <c r="BJ274" s="19" t="s">
        <v>79</v>
      </c>
      <c r="BK274" s="226">
        <f>ROUND(I274*H274,2)</f>
        <v>0</v>
      </c>
      <c r="BL274" s="19" t="s">
        <v>159</v>
      </c>
      <c r="BM274" s="225" t="s">
        <v>729</v>
      </c>
    </row>
    <row r="275" s="2" customFormat="1">
      <c r="A275" s="40"/>
      <c r="B275" s="41"/>
      <c r="C275" s="42"/>
      <c r="D275" s="234" t="s">
        <v>409</v>
      </c>
      <c r="E275" s="42"/>
      <c r="F275" s="275" t="s">
        <v>410</v>
      </c>
      <c r="G275" s="42"/>
      <c r="H275" s="42"/>
      <c r="I275" s="229"/>
      <c r="J275" s="42"/>
      <c r="K275" s="42"/>
      <c r="L275" s="46"/>
      <c r="M275" s="230"/>
      <c r="N275" s="231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409</v>
      </c>
      <c r="AU275" s="19" t="s">
        <v>81</v>
      </c>
    </row>
    <row r="276" s="2" customFormat="1" ht="16.5" customHeight="1">
      <c r="A276" s="40"/>
      <c r="B276" s="41"/>
      <c r="C276" s="265" t="s">
        <v>451</v>
      </c>
      <c r="D276" s="265" t="s">
        <v>228</v>
      </c>
      <c r="E276" s="266" t="s">
        <v>416</v>
      </c>
      <c r="F276" s="267" t="s">
        <v>417</v>
      </c>
      <c r="G276" s="268" t="s">
        <v>407</v>
      </c>
      <c r="H276" s="269">
        <v>1</v>
      </c>
      <c r="I276" s="270"/>
      <c r="J276" s="271">
        <f>ROUND(I276*H276,2)</f>
        <v>0</v>
      </c>
      <c r="K276" s="267" t="s">
        <v>19</v>
      </c>
      <c r="L276" s="272"/>
      <c r="M276" s="273" t="s">
        <v>19</v>
      </c>
      <c r="N276" s="274" t="s">
        <v>43</v>
      </c>
      <c r="O276" s="86"/>
      <c r="P276" s="223">
        <f>O276*H276</f>
        <v>0</v>
      </c>
      <c r="Q276" s="223">
        <v>0</v>
      </c>
      <c r="R276" s="223">
        <f>Q276*H276</f>
        <v>0</v>
      </c>
      <c r="S276" s="223">
        <v>0</v>
      </c>
      <c r="T276" s="224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25" t="s">
        <v>208</v>
      </c>
      <c r="AT276" s="225" t="s">
        <v>228</v>
      </c>
      <c r="AU276" s="225" t="s">
        <v>81</v>
      </c>
      <c r="AY276" s="19" t="s">
        <v>152</v>
      </c>
      <c r="BE276" s="226">
        <f>IF(N276="základní",J276,0)</f>
        <v>0</v>
      </c>
      <c r="BF276" s="226">
        <f>IF(N276="snížená",J276,0)</f>
        <v>0</v>
      </c>
      <c r="BG276" s="226">
        <f>IF(N276="zákl. přenesená",J276,0)</f>
        <v>0</v>
      </c>
      <c r="BH276" s="226">
        <f>IF(N276="sníž. přenesená",J276,0)</f>
        <v>0</v>
      </c>
      <c r="BI276" s="226">
        <f>IF(N276="nulová",J276,0)</f>
        <v>0</v>
      </c>
      <c r="BJ276" s="19" t="s">
        <v>79</v>
      </c>
      <c r="BK276" s="226">
        <f>ROUND(I276*H276,2)</f>
        <v>0</v>
      </c>
      <c r="BL276" s="19" t="s">
        <v>159</v>
      </c>
      <c r="BM276" s="225" t="s">
        <v>730</v>
      </c>
    </row>
    <row r="277" s="2" customFormat="1">
      <c r="A277" s="40"/>
      <c r="B277" s="41"/>
      <c r="C277" s="42"/>
      <c r="D277" s="234" t="s">
        <v>409</v>
      </c>
      <c r="E277" s="42"/>
      <c r="F277" s="275" t="s">
        <v>410</v>
      </c>
      <c r="G277" s="42"/>
      <c r="H277" s="42"/>
      <c r="I277" s="229"/>
      <c r="J277" s="42"/>
      <c r="K277" s="42"/>
      <c r="L277" s="46"/>
      <c r="M277" s="230"/>
      <c r="N277" s="231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409</v>
      </c>
      <c r="AU277" s="19" t="s">
        <v>81</v>
      </c>
    </row>
    <row r="278" s="2" customFormat="1" ht="24.15" customHeight="1">
      <c r="A278" s="40"/>
      <c r="B278" s="41"/>
      <c r="C278" s="265" t="s">
        <v>456</v>
      </c>
      <c r="D278" s="265" t="s">
        <v>228</v>
      </c>
      <c r="E278" s="266" t="s">
        <v>420</v>
      </c>
      <c r="F278" s="267" t="s">
        <v>421</v>
      </c>
      <c r="G278" s="268" t="s">
        <v>407</v>
      </c>
      <c r="H278" s="269">
        <v>1</v>
      </c>
      <c r="I278" s="270"/>
      <c r="J278" s="271">
        <f>ROUND(I278*H278,2)</f>
        <v>0</v>
      </c>
      <c r="K278" s="267" t="s">
        <v>19</v>
      </c>
      <c r="L278" s="272"/>
      <c r="M278" s="273" t="s">
        <v>19</v>
      </c>
      <c r="N278" s="274" t="s">
        <v>43</v>
      </c>
      <c r="O278" s="86"/>
      <c r="P278" s="223">
        <f>O278*H278</f>
        <v>0</v>
      </c>
      <c r="Q278" s="223">
        <v>0</v>
      </c>
      <c r="R278" s="223">
        <f>Q278*H278</f>
        <v>0</v>
      </c>
      <c r="S278" s="223">
        <v>0</v>
      </c>
      <c r="T278" s="224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25" t="s">
        <v>208</v>
      </c>
      <c r="AT278" s="225" t="s">
        <v>228</v>
      </c>
      <c r="AU278" s="225" t="s">
        <v>81</v>
      </c>
      <c r="AY278" s="19" t="s">
        <v>152</v>
      </c>
      <c r="BE278" s="226">
        <f>IF(N278="základní",J278,0)</f>
        <v>0</v>
      </c>
      <c r="BF278" s="226">
        <f>IF(N278="snížená",J278,0)</f>
        <v>0</v>
      </c>
      <c r="BG278" s="226">
        <f>IF(N278="zákl. přenesená",J278,0)</f>
        <v>0</v>
      </c>
      <c r="BH278" s="226">
        <f>IF(N278="sníž. přenesená",J278,0)</f>
        <v>0</v>
      </c>
      <c r="BI278" s="226">
        <f>IF(N278="nulová",J278,0)</f>
        <v>0</v>
      </c>
      <c r="BJ278" s="19" t="s">
        <v>79</v>
      </c>
      <c r="BK278" s="226">
        <f>ROUND(I278*H278,2)</f>
        <v>0</v>
      </c>
      <c r="BL278" s="19" t="s">
        <v>159</v>
      </c>
      <c r="BM278" s="225" t="s">
        <v>731</v>
      </c>
    </row>
    <row r="279" s="2" customFormat="1">
      <c r="A279" s="40"/>
      <c r="B279" s="41"/>
      <c r="C279" s="42"/>
      <c r="D279" s="234" t="s">
        <v>409</v>
      </c>
      <c r="E279" s="42"/>
      <c r="F279" s="275" t="s">
        <v>410</v>
      </c>
      <c r="G279" s="42"/>
      <c r="H279" s="42"/>
      <c r="I279" s="229"/>
      <c r="J279" s="42"/>
      <c r="K279" s="42"/>
      <c r="L279" s="46"/>
      <c r="M279" s="230"/>
      <c r="N279" s="231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409</v>
      </c>
      <c r="AU279" s="19" t="s">
        <v>81</v>
      </c>
    </row>
    <row r="280" s="2" customFormat="1" ht="16.5" customHeight="1">
      <c r="A280" s="40"/>
      <c r="B280" s="41"/>
      <c r="C280" s="214" t="s">
        <v>461</v>
      </c>
      <c r="D280" s="214" t="s">
        <v>154</v>
      </c>
      <c r="E280" s="215" t="s">
        <v>424</v>
      </c>
      <c r="F280" s="216" t="s">
        <v>425</v>
      </c>
      <c r="G280" s="217" t="s">
        <v>400</v>
      </c>
      <c r="H280" s="218">
        <v>1</v>
      </c>
      <c r="I280" s="219"/>
      <c r="J280" s="220">
        <f>ROUND(I280*H280,2)</f>
        <v>0</v>
      </c>
      <c r="K280" s="216" t="s">
        <v>19</v>
      </c>
      <c r="L280" s="46"/>
      <c r="M280" s="221" t="s">
        <v>19</v>
      </c>
      <c r="N280" s="222" t="s">
        <v>43</v>
      </c>
      <c r="O280" s="86"/>
      <c r="P280" s="223">
        <f>O280*H280</f>
        <v>0</v>
      </c>
      <c r="Q280" s="223">
        <v>0</v>
      </c>
      <c r="R280" s="223">
        <f>Q280*H280</f>
        <v>0</v>
      </c>
      <c r="S280" s="223">
        <v>0</v>
      </c>
      <c r="T280" s="224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25" t="s">
        <v>159</v>
      </c>
      <c r="AT280" s="225" t="s">
        <v>154</v>
      </c>
      <c r="AU280" s="225" t="s">
        <v>81</v>
      </c>
      <c r="AY280" s="19" t="s">
        <v>152</v>
      </c>
      <c r="BE280" s="226">
        <f>IF(N280="základní",J280,0)</f>
        <v>0</v>
      </c>
      <c r="BF280" s="226">
        <f>IF(N280="snížená",J280,0)</f>
        <v>0</v>
      </c>
      <c r="BG280" s="226">
        <f>IF(N280="zákl. přenesená",J280,0)</f>
        <v>0</v>
      </c>
      <c r="BH280" s="226">
        <f>IF(N280="sníž. přenesená",J280,0)</f>
        <v>0</v>
      </c>
      <c r="BI280" s="226">
        <f>IF(N280="nulová",J280,0)</f>
        <v>0</v>
      </c>
      <c r="BJ280" s="19" t="s">
        <v>79</v>
      </c>
      <c r="BK280" s="226">
        <f>ROUND(I280*H280,2)</f>
        <v>0</v>
      </c>
      <c r="BL280" s="19" t="s">
        <v>159</v>
      </c>
      <c r="BM280" s="225" t="s">
        <v>732</v>
      </c>
    </row>
    <row r="281" s="13" customFormat="1">
      <c r="A281" s="13"/>
      <c r="B281" s="232"/>
      <c r="C281" s="233"/>
      <c r="D281" s="234" t="s">
        <v>163</v>
      </c>
      <c r="E281" s="235" t="s">
        <v>19</v>
      </c>
      <c r="F281" s="236" t="s">
        <v>403</v>
      </c>
      <c r="G281" s="233"/>
      <c r="H281" s="235" t="s">
        <v>19</v>
      </c>
      <c r="I281" s="237"/>
      <c r="J281" s="233"/>
      <c r="K281" s="233"/>
      <c r="L281" s="238"/>
      <c r="M281" s="239"/>
      <c r="N281" s="240"/>
      <c r="O281" s="240"/>
      <c r="P281" s="240"/>
      <c r="Q281" s="240"/>
      <c r="R281" s="240"/>
      <c r="S281" s="240"/>
      <c r="T281" s="24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2" t="s">
        <v>163</v>
      </c>
      <c r="AU281" s="242" t="s">
        <v>81</v>
      </c>
      <c r="AV281" s="13" t="s">
        <v>79</v>
      </c>
      <c r="AW281" s="13" t="s">
        <v>33</v>
      </c>
      <c r="AX281" s="13" t="s">
        <v>72</v>
      </c>
      <c r="AY281" s="242" t="s">
        <v>152</v>
      </c>
    </row>
    <row r="282" s="14" customFormat="1">
      <c r="A282" s="14"/>
      <c r="B282" s="243"/>
      <c r="C282" s="244"/>
      <c r="D282" s="234" t="s">
        <v>163</v>
      </c>
      <c r="E282" s="245" t="s">
        <v>19</v>
      </c>
      <c r="F282" s="246" t="s">
        <v>79</v>
      </c>
      <c r="G282" s="244"/>
      <c r="H282" s="247">
        <v>1</v>
      </c>
      <c r="I282" s="248"/>
      <c r="J282" s="244"/>
      <c r="K282" s="244"/>
      <c r="L282" s="249"/>
      <c r="M282" s="250"/>
      <c r="N282" s="251"/>
      <c r="O282" s="251"/>
      <c r="P282" s="251"/>
      <c r="Q282" s="251"/>
      <c r="R282" s="251"/>
      <c r="S282" s="251"/>
      <c r="T282" s="252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3" t="s">
        <v>163</v>
      </c>
      <c r="AU282" s="253" t="s">
        <v>81</v>
      </c>
      <c r="AV282" s="14" t="s">
        <v>81</v>
      </c>
      <c r="AW282" s="14" t="s">
        <v>33</v>
      </c>
      <c r="AX282" s="14" t="s">
        <v>79</v>
      </c>
      <c r="AY282" s="253" t="s">
        <v>152</v>
      </c>
    </row>
    <row r="283" s="12" customFormat="1" ht="22.8" customHeight="1">
      <c r="A283" s="12"/>
      <c r="B283" s="198"/>
      <c r="C283" s="199"/>
      <c r="D283" s="200" t="s">
        <v>71</v>
      </c>
      <c r="E283" s="212" t="s">
        <v>427</v>
      </c>
      <c r="F283" s="212" t="s">
        <v>428</v>
      </c>
      <c r="G283" s="199"/>
      <c r="H283" s="199"/>
      <c r="I283" s="202"/>
      <c r="J283" s="213">
        <f>BK283</f>
        <v>0</v>
      </c>
      <c r="K283" s="199"/>
      <c r="L283" s="204"/>
      <c r="M283" s="205"/>
      <c r="N283" s="206"/>
      <c r="O283" s="206"/>
      <c r="P283" s="207">
        <f>SUM(P284:P301)</f>
        <v>0</v>
      </c>
      <c r="Q283" s="206"/>
      <c r="R283" s="207">
        <f>SUM(R284:R301)</f>
        <v>0</v>
      </c>
      <c r="S283" s="206"/>
      <c r="T283" s="208">
        <f>SUM(T284:T301)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09" t="s">
        <v>79</v>
      </c>
      <c r="AT283" s="210" t="s">
        <v>71</v>
      </c>
      <c r="AU283" s="210" t="s">
        <v>79</v>
      </c>
      <c r="AY283" s="209" t="s">
        <v>152</v>
      </c>
      <c r="BK283" s="211">
        <f>SUM(BK284:BK301)</f>
        <v>0</v>
      </c>
    </row>
    <row r="284" s="2" customFormat="1" ht="24.15" customHeight="1">
      <c r="A284" s="40"/>
      <c r="B284" s="41"/>
      <c r="C284" s="214" t="s">
        <v>469</v>
      </c>
      <c r="D284" s="214" t="s">
        <v>154</v>
      </c>
      <c r="E284" s="215" t="s">
        <v>430</v>
      </c>
      <c r="F284" s="216" t="s">
        <v>431</v>
      </c>
      <c r="G284" s="217" t="s">
        <v>231</v>
      </c>
      <c r="H284" s="218">
        <v>34.935000000000002</v>
      </c>
      <c r="I284" s="219"/>
      <c r="J284" s="220">
        <f>ROUND(I284*H284,2)</f>
        <v>0</v>
      </c>
      <c r="K284" s="216" t="s">
        <v>158</v>
      </c>
      <c r="L284" s="46"/>
      <c r="M284" s="221" t="s">
        <v>19</v>
      </c>
      <c r="N284" s="222" t="s">
        <v>43</v>
      </c>
      <c r="O284" s="86"/>
      <c r="P284" s="223">
        <f>O284*H284</f>
        <v>0</v>
      </c>
      <c r="Q284" s="223">
        <v>0</v>
      </c>
      <c r="R284" s="223">
        <f>Q284*H284</f>
        <v>0</v>
      </c>
      <c r="S284" s="223">
        <v>0</v>
      </c>
      <c r="T284" s="224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25" t="s">
        <v>159</v>
      </c>
      <c r="AT284" s="225" t="s">
        <v>154</v>
      </c>
      <c r="AU284" s="225" t="s">
        <v>81</v>
      </c>
      <c r="AY284" s="19" t="s">
        <v>152</v>
      </c>
      <c r="BE284" s="226">
        <f>IF(N284="základní",J284,0)</f>
        <v>0</v>
      </c>
      <c r="BF284" s="226">
        <f>IF(N284="snížená",J284,0)</f>
        <v>0</v>
      </c>
      <c r="BG284" s="226">
        <f>IF(N284="zákl. přenesená",J284,0)</f>
        <v>0</v>
      </c>
      <c r="BH284" s="226">
        <f>IF(N284="sníž. přenesená",J284,0)</f>
        <v>0</v>
      </c>
      <c r="BI284" s="226">
        <f>IF(N284="nulová",J284,0)</f>
        <v>0</v>
      </c>
      <c r="BJ284" s="19" t="s">
        <v>79</v>
      </c>
      <c r="BK284" s="226">
        <f>ROUND(I284*H284,2)</f>
        <v>0</v>
      </c>
      <c r="BL284" s="19" t="s">
        <v>159</v>
      </c>
      <c r="BM284" s="225" t="s">
        <v>733</v>
      </c>
    </row>
    <row r="285" s="2" customFormat="1">
      <c r="A285" s="40"/>
      <c r="B285" s="41"/>
      <c r="C285" s="42"/>
      <c r="D285" s="227" t="s">
        <v>161</v>
      </c>
      <c r="E285" s="42"/>
      <c r="F285" s="228" t="s">
        <v>433</v>
      </c>
      <c r="G285" s="42"/>
      <c r="H285" s="42"/>
      <c r="I285" s="229"/>
      <c r="J285" s="42"/>
      <c r="K285" s="42"/>
      <c r="L285" s="46"/>
      <c r="M285" s="230"/>
      <c r="N285" s="231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161</v>
      </c>
      <c r="AU285" s="19" t="s">
        <v>81</v>
      </c>
    </row>
    <row r="286" s="2" customFormat="1" ht="24.15" customHeight="1">
      <c r="A286" s="40"/>
      <c r="B286" s="41"/>
      <c r="C286" s="214" t="s">
        <v>478</v>
      </c>
      <c r="D286" s="214" t="s">
        <v>154</v>
      </c>
      <c r="E286" s="215" t="s">
        <v>435</v>
      </c>
      <c r="F286" s="216" t="s">
        <v>436</v>
      </c>
      <c r="G286" s="217" t="s">
        <v>231</v>
      </c>
      <c r="H286" s="218">
        <v>489.08999999999998</v>
      </c>
      <c r="I286" s="219"/>
      <c r="J286" s="220">
        <f>ROUND(I286*H286,2)</f>
        <v>0</v>
      </c>
      <c r="K286" s="216" t="s">
        <v>158</v>
      </c>
      <c r="L286" s="46"/>
      <c r="M286" s="221" t="s">
        <v>19</v>
      </c>
      <c r="N286" s="222" t="s">
        <v>43</v>
      </c>
      <c r="O286" s="86"/>
      <c r="P286" s="223">
        <f>O286*H286</f>
        <v>0</v>
      </c>
      <c r="Q286" s="223">
        <v>0</v>
      </c>
      <c r="R286" s="223">
        <f>Q286*H286</f>
        <v>0</v>
      </c>
      <c r="S286" s="223">
        <v>0</v>
      </c>
      <c r="T286" s="224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25" t="s">
        <v>159</v>
      </c>
      <c r="AT286" s="225" t="s">
        <v>154</v>
      </c>
      <c r="AU286" s="225" t="s">
        <v>81</v>
      </c>
      <c r="AY286" s="19" t="s">
        <v>152</v>
      </c>
      <c r="BE286" s="226">
        <f>IF(N286="základní",J286,0)</f>
        <v>0</v>
      </c>
      <c r="BF286" s="226">
        <f>IF(N286="snížená",J286,0)</f>
        <v>0</v>
      </c>
      <c r="BG286" s="226">
        <f>IF(N286="zákl. přenesená",J286,0)</f>
        <v>0</v>
      </c>
      <c r="BH286" s="226">
        <f>IF(N286="sníž. přenesená",J286,0)</f>
        <v>0</v>
      </c>
      <c r="BI286" s="226">
        <f>IF(N286="nulová",J286,0)</f>
        <v>0</v>
      </c>
      <c r="BJ286" s="19" t="s">
        <v>79</v>
      </c>
      <c r="BK286" s="226">
        <f>ROUND(I286*H286,2)</f>
        <v>0</v>
      </c>
      <c r="BL286" s="19" t="s">
        <v>159</v>
      </c>
      <c r="BM286" s="225" t="s">
        <v>734</v>
      </c>
    </row>
    <row r="287" s="2" customFormat="1">
      <c r="A287" s="40"/>
      <c r="B287" s="41"/>
      <c r="C287" s="42"/>
      <c r="D287" s="227" t="s">
        <v>161</v>
      </c>
      <c r="E287" s="42"/>
      <c r="F287" s="228" t="s">
        <v>438</v>
      </c>
      <c r="G287" s="42"/>
      <c r="H287" s="42"/>
      <c r="I287" s="229"/>
      <c r="J287" s="42"/>
      <c r="K287" s="42"/>
      <c r="L287" s="46"/>
      <c r="M287" s="230"/>
      <c r="N287" s="231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161</v>
      </c>
      <c r="AU287" s="19" t="s">
        <v>81</v>
      </c>
    </row>
    <row r="288" s="14" customFormat="1">
      <c r="A288" s="14"/>
      <c r="B288" s="243"/>
      <c r="C288" s="244"/>
      <c r="D288" s="234" t="s">
        <v>163</v>
      </c>
      <c r="E288" s="245" t="s">
        <v>19</v>
      </c>
      <c r="F288" s="246" t="s">
        <v>735</v>
      </c>
      <c r="G288" s="244"/>
      <c r="H288" s="247">
        <v>489.08999999999998</v>
      </c>
      <c r="I288" s="248"/>
      <c r="J288" s="244"/>
      <c r="K288" s="244"/>
      <c r="L288" s="249"/>
      <c r="M288" s="250"/>
      <c r="N288" s="251"/>
      <c r="O288" s="251"/>
      <c r="P288" s="251"/>
      <c r="Q288" s="251"/>
      <c r="R288" s="251"/>
      <c r="S288" s="251"/>
      <c r="T288" s="252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3" t="s">
        <v>163</v>
      </c>
      <c r="AU288" s="253" t="s">
        <v>81</v>
      </c>
      <c r="AV288" s="14" t="s">
        <v>81</v>
      </c>
      <c r="AW288" s="14" t="s">
        <v>33</v>
      </c>
      <c r="AX288" s="14" t="s">
        <v>79</v>
      </c>
      <c r="AY288" s="253" t="s">
        <v>152</v>
      </c>
    </row>
    <row r="289" s="2" customFormat="1" ht="16.5" customHeight="1">
      <c r="A289" s="40"/>
      <c r="B289" s="41"/>
      <c r="C289" s="214" t="s">
        <v>485</v>
      </c>
      <c r="D289" s="214" t="s">
        <v>154</v>
      </c>
      <c r="E289" s="215" t="s">
        <v>441</v>
      </c>
      <c r="F289" s="216" t="s">
        <v>442</v>
      </c>
      <c r="G289" s="217" t="s">
        <v>231</v>
      </c>
      <c r="H289" s="218">
        <v>34.935000000000002</v>
      </c>
      <c r="I289" s="219"/>
      <c r="J289" s="220">
        <f>ROUND(I289*H289,2)</f>
        <v>0</v>
      </c>
      <c r="K289" s="216" t="s">
        <v>158</v>
      </c>
      <c r="L289" s="46"/>
      <c r="M289" s="221" t="s">
        <v>19</v>
      </c>
      <c r="N289" s="222" t="s">
        <v>43</v>
      </c>
      <c r="O289" s="86"/>
      <c r="P289" s="223">
        <f>O289*H289</f>
        <v>0</v>
      </c>
      <c r="Q289" s="223">
        <v>0</v>
      </c>
      <c r="R289" s="223">
        <f>Q289*H289</f>
        <v>0</v>
      </c>
      <c r="S289" s="223">
        <v>0</v>
      </c>
      <c r="T289" s="224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25" t="s">
        <v>159</v>
      </c>
      <c r="AT289" s="225" t="s">
        <v>154</v>
      </c>
      <c r="AU289" s="225" t="s">
        <v>81</v>
      </c>
      <c r="AY289" s="19" t="s">
        <v>152</v>
      </c>
      <c r="BE289" s="226">
        <f>IF(N289="základní",J289,0)</f>
        <v>0</v>
      </c>
      <c r="BF289" s="226">
        <f>IF(N289="snížená",J289,0)</f>
        <v>0</v>
      </c>
      <c r="BG289" s="226">
        <f>IF(N289="zákl. přenesená",J289,0)</f>
        <v>0</v>
      </c>
      <c r="BH289" s="226">
        <f>IF(N289="sníž. přenesená",J289,0)</f>
        <v>0</v>
      </c>
      <c r="BI289" s="226">
        <f>IF(N289="nulová",J289,0)</f>
        <v>0</v>
      </c>
      <c r="BJ289" s="19" t="s">
        <v>79</v>
      </c>
      <c r="BK289" s="226">
        <f>ROUND(I289*H289,2)</f>
        <v>0</v>
      </c>
      <c r="BL289" s="19" t="s">
        <v>159</v>
      </c>
      <c r="BM289" s="225" t="s">
        <v>736</v>
      </c>
    </row>
    <row r="290" s="2" customFormat="1">
      <c r="A290" s="40"/>
      <c r="B290" s="41"/>
      <c r="C290" s="42"/>
      <c r="D290" s="227" t="s">
        <v>161</v>
      </c>
      <c r="E290" s="42"/>
      <c r="F290" s="228" t="s">
        <v>444</v>
      </c>
      <c r="G290" s="42"/>
      <c r="H290" s="42"/>
      <c r="I290" s="229"/>
      <c r="J290" s="42"/>
      <c r="K290" s="42"/>
      <c r="L290" s="46"/>
      <c r="M290" s="230"/>
      <c r="N290" s="231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161</v>
      </c>
      <c r="AU290" s="19" t="s">
        <v>81</v>
      </c>
    </row>
    <row r="291" s="2" customFormat="1" ht="24.15" customHeight="1">
      <c r="A291" s="40"/>
      <c r="B291" s="41"/>
      <c r="C291" s="214" t="s">
        <v>489</v>
      </c>
      <c r="D291" s="214" t="s">
        <v>154</v>
      </c>
      <c r="E291" s="215" t="s">
        <v>446</v>
      </c>
      <c r="F291" s="216" t="s">
        <v>447</v>
      </c>
      <c r="G291" s="217" t="s">
        <v>231</v>
      </c>
      <c r="H291" s="218">
        <v>18.725000000000001</v>
      </c>
      <c r="I291" s="219"/>
      <c r="J291" s="220">
        <f>ROUND(I291*H291,2)</f>
        <v>0</v>
      </c>
      <c r="K291" s="216" t="s">
        <v>158</v>
      </c>
      <c r="L291" s="46"/>
      <c r="M291" s="221" t="s">
        <v>19</v>
      </c>
      <c r="N291" s="222" t="s">
        <v>43</v>
      </c>
      <c r="O291" s="86"/>
      <c r="P291" s="223">
        <f>O291*H291</f>
        <v>0</v>
      </c>
      <c r="Q291" s="223">
        <v>0</v>
      </c>
      <c r="R291" s="223">
        <f>Q291*H291</f>
        <v>0</v>
      </c>
      <c r="S291" s="223">
        <v>0</v>
      </c>
      <c r="T291" s="224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25" t="s">
        <v>159</v>
      </c>
      <c r="AT291" s="225" t="s">
        <v>154</v>
      </c>
      <c r="AU291" s="225" t="s">
        <v>81</v>
      </c>
      <c r="AY291" s="19" t="s">
        <v>152</v>
      </c>
      <c r="BE291" s="226">
        <f>IF(N291="základní",J291,0)</f>
        <v>0</v>
      </c>
      <c r="BF291" s="226">
        <f>IF(N291="snížená",J291,0)</f>
        <v>0</v>
      </c>
      <c r="BG291" s="226">
        <f>IF(N291="zákl. přenesená",J291,0)</f>
        <v>0</v>
      </c>
      <c r="BH291" s="226">
        <f>IF(N291="sníž. přenesená",J291,0)</f>
        <v>0</v>
      </c>
      <c r="BI291" s="226">
        <f>IF(N291="nulová",J291,0)</f>
        <v>0</v>
      </c>
      <c r="BJ291" s="19" t="s">
        <v>79</v>
      </c>
      <c r="BK291" s="226">
        <f>ROUND(I291*H291,2)</f>
        <v>0</v>
      </c>
      <c r="BL291" s="19" t="s">
        <v>159</v>
      </c>
      <c r="BM291" s="225" t="s">
        <v>737</v>
      </c>
    </row>
    <row r="292" s="2" customFormat="1">
      <c r="A292" s="40"/>
      <c r="B292" s="41"/>
      <c r="C292" s="42"/>
      <c r="D292" s="227" t="s">
        <v>161</v>
      </c>
      <c r="E292" s="42"/>
      <c r="F292" s="228" t="s">
        <v>449</v>
      </c>
      <c r="G292" s="42"/>
      <c r="H292" s="42"/>
      <c r="I292" s="229"/>
      <c r="J292" s="42"/>
      <c r="K292" s="42"/>
      <c r="L292" s="46"/>
      <c r="M292" s="230"/>
      <c r="N292" s="231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161</v>
      </c>
      <c r="AU292" s="19" t="s">
        <v>81</v>
      </c>
    </row>
    <row r="293" s="14" customFormat="1">
      <c r="A293" s="14"/>
      <c r="B293" s="243"/>
      <c r="C293" s="244"/>
      <c r="D293" s="234" t="s">
        <v>163</v>
      </c>
      <c r="E293" s="245" t="s">
        <v>19</v>
      </c>
      <c r="F293" s="246" t="s">
        <v>738</v>
      </c>
      <c r="G293" s="244"/>
      <c r="H293" s="247">
        <v>14.625</v>
      </c>
      <c r="I293" s="248"/>
      <c r="J293" s="244"/>
      <c r="K293" s="244"/>
      <c r="L293" s="249"/>
      <c r="M293" s="250"/>
      <c r="N293" s="251"/>
      <c r="O293" s="251"/>
      <c r="P293" s="251"/>
      <c r="Q293" s="251"/>
      <c r="R293" s="251"/>
      <c r="S293" s="251"/>
      <c r="T293" s="252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3" t="s">
        <v>163</v>
      </c>
      <c r="AU293" s="253" t="s">
        <v>81</v>
      </c>
      <c r="AV293" s="14" t="s">
        <v>81</v>
      </c>
      <c r="AW293" s="14" t="s">
        <v>33</v>
      </c>
      <c r="AX293" s="14" t="s">
        <v>72</v>
      </c>
      <c r="AY293" s="253" t="s">
        <v>152</v>
      </c>
    </row>
    <row r="294" s="14" customFormat="1">
      <c r="A294" s="14"/>
      <c r="B294" s="243"/>
      <c r="C294" s="244"/>
      <c r="D294" s="234" t="s">
        <v>163</v>
      </c>
      <c r="E294" s="245" t="s">
        <v>19</v>
      </c>
      <c r="F294" s="246" t="s">
        <v>739</v>
      </c>
      <c r="G294" s="244"/>
      <c r="H294" s="247">
        <v>4.0999999999999996</v>
      </c>
      <c r="I294" s="248"/>
      <c r="J294" s="244"/>
      <c r="K294" s="244"/>
      <c r="L294" s="249"/>
      <c r="M294" s="250"/>
      <c r="N294" s="251"/>
      <c r="O294" s="251"/>
      <c r="P294" s="251"/>
      <c r="Q294" s="251"/>
      <c r="R294" s="251"/>
      <c r="S294" s="251"/>
      <c r="T294" s="252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3" t="s">
        <v>163</v>
      </c>
      <c r="AU294" s="253" t="s">
        <v>81</v>
      </c>
      <c r="AV294" s="14" t="s">
        <v>81</v>
      </c>
      <c r="AW294" s="14" t="s">
        <v>33</v>
      </c>
      <c r="AX294" s="14" t="s">
        <v>72</v>
      </c>
      <c r="AY294" s="253" t="s">
        <v>152</v>
      </c>
    </row>
    <row r="295" s="15" customFormat="1">
      <c r="A295" s="15"/>
      <c r="B295" s="254"/>
      <c r="C295" s="255"/>
      <c r="D295" s="234" t="s">
        <v>163</v>
      </c>
      <c r="E295" s="256" t="s">
        <v>19</v>
      </c>
      <c r="F295" s="257" t="s">
        <v>194</v>
      </c>
      <c r="G295" s="255"/>
      <c r="H295" s="258">
        <v>18.725000000000001</v>
      </c>
      <c r="I295" s="259"/>
      <c r="J295" s="255"/>
      <c r="K295" s="255"/>
      <c r="L295" s="260"/>
      <c r="M295" s="261"/>
      <c r="N295" s="262"/>
      <c r="O295" s="262"/>
      <c r="P295" s="262"/>
      <c r="Q295" s="262"/>
      <c r="R295" s="262"/>
      <c r="S295" s="262"/>
      <c r="T295" s="263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64" t="s">
        <v>163</v>
      </c>
      <c r="AU295" s="264" t="s">
        <v>81</v>
      </c>
      <c r="AV295" s="15" t="s">
        <v>159</v>
      </c>
      <c r="AW295" s="15" t="s">
        <v>33</v>
      </c>
      <c r="AX295" s="15" t="s">
        <v>79</v>
      </c>
      <c r="AY295" s="264" t="s">
        <v>152</v>
      </c>
    </row>
    <row r="296" s="2" customFormat="1" ht="24.15" customHeight="1">
      <c r="A296" s="40"/>
      <c r="B296" s="41"/>
      <c r="C296" s="214" t="s">
        <v>496</v>
      </c>
      <c r="D296" s="214" t="s">
        <v>154</v>
      </c>
      <c r="E296" s="215" t="s">
        <v>457</v>
      </c>
      <c r="F296" s="216" t="s">
        <v>235</v>
      </c>
      <c r="G296" s="217" t="s">
        <v>231</v>
      </c>
      <c r="H296" s="218">
        <v>13.050000000000001</v>
      </c>
      <c r="I296" s="219"/>
      <c r="J296" s="220">
        <f>ROUND(I296*H296,2)</f>
        <v>0</v>
      </c>
      <c r="K296" s="216" t="s">
        <v>158</v>
      </c>
      <c r="L296" s="46"/>
      <c r="M296" s="221" t="s">
        <v>19</v>
      </c>
      <c r="N296" s="222" t="s">
        <v>43</v>
      </c>
      <c r="O296" s="86"/>
      <c r="P296" s="223">
        <f>O296*H296</f>
        <v>0</v>
      </c>
      <c r="Q296" s="223">
        <v>0</v>
      </c>
      <c r="R296" s="223">
        <f>Q296*H296</f>
        <v>0</v>
      </c>
      <c r="S296" s="223">
        <v>0</v>
      </c>
      <c r="T296" s="224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25" t="s">
        <v>159</v>
      </c>
      <c r="AT296" s="225" t="s">
        <v>154</v>
      </c>
      <c r="AU296" s="225" t="s">
        <v>81</v>
      </c>
      <c r="AY296" s="19" t="s">
        <v>152</v>
      </c>
      <c r="BE296" s="226">
        <f>IF(N296="základní",J296,0)</f>
        <v>0</v>
      </c>
      <c r="BF296" s="226">
        <f>IF(N296="snížená",J296,0)</f>
        <v>0</v>
      </c>
      <c r="BG296" s="226">
        <f>IF(N296="zákl. přenesená",J296,0)</f>
        <v>0</v>
      </c>
      <c r="BH296" s="226">
        <f>IF(N296="sníž. přenesená",J296,0)</f>
        <v>0</v>
      </c>
      <c r="BI296" s="226">
        <f>IF(N296="nulová",J296,0)</f>
        <v>0</v>
      </c>
      <c r="BJ296" s="19" t="s">
        <v>79</v>
      </c>
      <c r="BK296" s="226">
        <f>ROUND(I296*H296,2)</f>
        <v>0</v>
      </c>
      <c r="BL296" s="19" t="s">
        <v>159</v>
      </c>
      <c r="BM296" s="225" t="s">
        <v>740</v>
      </c>
    </row>
    <row r="297" s="2" customFormat="1">
      <c r="A297" s="40"/>
      <c r="B297" s="41"/>
      <c r="C297" s="42"/>
      <c r="D297" s="227" t="s">
        <v>161</v>
      </c>
      <c r="E297" s="42"/>
      <c r="F297" s="228" t="s">
        <v>459</v>
      </c>
      <c r="G297" s="42"/>
      <c r="H297" s="42"/>
      <c r="I297" s="229"/>
      <c r="J297" s="42"/>
      <c r="K297" s="42"/>
      <c r="L297" s="46"/>
      <c r="M297" s="230"/>
      <c r="N297" s="231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161</v>
      </c>
      <c r="AU297" s="19" t="s">
        <v>81</v>
      </c>
    </row>
    <row r="298" s="14" customFormat="1">
      <c r="A298" s="14"/>
      <c r="B298" s="243"/>
      <c r="C298" s="244"/>
      <c r="D298" s="234" t="s">
        <v>163</v>
      </c>
      <c r="E298" s="245" t="s">
        <v>19</v>
      </c>
      <c r="F298" s="246" t="s">
        <v>741</v>
      </c>
      <c r="G298" s="244"/>
      <c r="H298" s="247">
        <v>13.050000000000001</v>
      </c>
      <c r="I298" s="248"/>
      <c r="J298" s="244"/>
      <c r="K298" s="244"/>
      <c r="L298" s="249"/>
      <c r="M298" s="250"/>
      <c r="N298" s="251"/>
      <c r="O298" s="251"/>
      <c r="P298" s="251"/>
      <c r="Q298" s="251"/>
      <c r="R298" s="251"/>
      <c r="S298" s="251"/>
      <c r="T298" s="252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3" t="s">
        <v>163</v>
      </c>
      <c r="AU298" s="253" t="s">
        <v>81</v>
      </c>
      <c r="AV298" s="14" t="s">
        <v>81</v>
      </c>
      <c r="AW298" s="14" t="s">
        <v>33</v>
      </c>
      <c r="AX298" s="14" t="s">
        <v>79</v>
      </c>
      <c r="AY298" s="253" t="s">
        <v>152</v>
      </c>
    </row>
    <row r="299" s="2" customFormat="1" ht="24.15" customHeight="1">
      <c r="A299" s="40"/>
      <c r="B299" s="41"/>
      <c r="C299" s="214" t="s">
        <v>500</v>
      </c>
      <c r="D299" s="214" t="s">
        <v>154</v>
      </c>
      <c r="E299" s="215" t="s">
        <v>462</v>
      </c>
      <c r="F299" s="216" t="s">
        <v>463</v>
      </c>
      <c r="G299" s="217" t="s">
        <v>231</v>
      </c>
      <c r="H299" s="218">
        <v>3.1600000000000001</v>
      </c>
      <c r="I299" s="219"/>
      <c r="J299" s="220">
        <f>ROUND(I299*H299,2)</f>
        <v>0</v>
      </c>
      <c r="K299" s="216" t="s">
        <v>158</v>
      </c>
      <c r="L299" s="46"/>
      <c r="M299" s="221" t="s">
        <v>19</v>
      </c>
      <c r="N299" s="222" t="s">
        <v>43</v>
      </c>
      <c r="O299" s="86"/>
      <c r="P299" s="223">
        <f>O299*H299</f>
        <v>0</v>
      </c>
      <c r="Q299" s="223">
        <v>0</v>
      </c>
      <c r="R299" s="223">
        <f>Q299*H299</f>
        <v>0</v>
      </c>
      <c r="S299" s="223">
        <v>0</v>
      </c>
      <c r="T299" s="224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25" t="s">
        <v>159</v>
      </c>
      <c r="AT299" s="225" t="s">
        <v>154</v>
      </c>
      <c r="AU299" s="225" t="s">
        <v>81</v>
      </c>
      <c r="AY299" s="19" t="s">
        <v>152</v>
      </c>
      <c r="BE299" s="226">
        <f>IF(N299="základní",J299,0)</f>
        <v>0</v>
      </c>
      <c r="BF299" s="226">
        <f>IF(N299="snížená",J299,0)</f>
        <v>0</v>
      </c>
      <c r="BG299" s="226">
        <f>IF(N299="zákl. přenesená",J299,0)</f>
        <v>0</v>
      </c>
      <c r="BH299" s="226">
        <f>IF(N299="sníž. přenesená",J299,0)</f>
        <v>0</v>
      </c>
      <c r="BI299" s="226">
        <f>IF(N299="nulová",J299,0)</f>
        <v>0</v>
      </c>
      <c r="BJ299" s="19" t="s">
        <v>79</v>
      </c>
      <c r="BK299" s="226">
        <f>ROUND(I299*H299,2)</f>
        <v>0</v>
      </c>
      <c r="BL299" s="19" t="s">
        <v>159</v>
      </c>
      <c r="BM299" s="225" t="s">
        <v>742</v>
      </c>
    </row>
    <row r="300" s="2" customFormat="1">
      <c r="A300" s="40"/>
      <c r="B300" s="41"/>
      <c r="C300" s="42"/>
      <c r="D300" s="227" t="s">
        <v>161</v>
      </c>
      <c r="E300" s="42"/>
      <c r="F300" s="228" t="s">
        <v>465</v>
      </c>
      <c r="G300" s="42"/>
      <c r="H300" s="42"/>
      <c r="I300" s="229"/>
      <c r="J300" s="42"/>
      <c r="K300" s="42"/>
      <c r="L300" s="46"/>
      <c r="M300" s="230"/>
      <c r="N300" s="231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161</v>
      </c>
      <c r="AU300" s="19" t="s">
        <v>81</v>
      </c>
    </row>
    <row r="301" s="14" customFormat="1">
      <c r="A301" s="14"/>
      <c r="B301" s="243"/>
      <c r="C301" s="244"/>
      <c r="D301" s="234" t="s">
        <v>163</v>
      </c>
      <c r="E301" s="245" t="s">
        <v>19</v>
      </c>
      <c r="F301" s="246" t="s">
        <v>743</v>
      </c>
      <c r="G301" s="244"/>
      <c r="H301" s="247">
        <v>3.1600000000000001</v>
      </c>
      <c r="I301" s="248"/>
      <c r="J301" s="244"/>
      <c r="K301" s="244"/>
      <c r="L301" s="249"/>
      <c r="M301" s="250"/>
      <c r="N301" s="251"/>
      <c r="O301" s="251"/>
      <c r="P301" s="251"/>
      <c r="Q301" s="251"/>
      <c r="R301" s="251"/>
      <c r="S301" s="251"/>
      <c r="T301" s="25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3" t="s">
        <v>163</v>
      </c>
      <c r="AU301" s="253" t="s">
        <v>81</v>
      </c>
      <c r="AV301" s="14" t="s">
        <v>81</v>
      </c>
      <c r="AW301" s="14" t="s">
        <v>33</v>
      </c>
      <c r="AX301" s="14" t="s">
        <v>79</v>
      </c>
      <c r="AY301" s="253" t="s">
        <v>152</v>
      </c>
    </row>
    <row r="302" s="12" customFormat="1" ht="22.8" customHeight="1">
      <c r="A302" s="12"/>
      <c r="B302" s="198"/>
      <c r="C302" s="199"/>
      <c r="D302" s="200" t="s">
        <v>71</v>
      </c>
      <c r="E302" s="212" t="s">
        <v>467</v>
      </c>
      <c r="F302" s="212" t="s">
        <v>468</v>
      </c>
      <c r="G302" s="199"/>
      <c r="H302" s="199"/>
      <c r="I302" s="202"/>
      <c r="J302" s="213">
        <f>BK302</f>
        <v>0</v>
      </c>
      <c r="K302" s="199"/>
      <c r="L302" s="204"/>
      <c r="M302" s="205"/>
      <c r="N302" s="206"/>
      <c r="O302" s="206"/>
      <c r="P302" s="207">
        <f>SUM(P303:P304)</f>
        <v>0</v>
      </c>
      <c r="Q302" s="206"/>
      <c r="R302" s="207">
        <f>SUM(R303:R304)</f>
        <v>0</v>
      </c>
      <c r="S302" s="206"/>
      <c r="T302" s="208">
        <f>SUM(T303:T304)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09" t="s">
        <v>79</v>
      </c>
      <c r="AT302" s="210" t="s">
        <v>71</v>
      </c>
      <c r="AU302" s="210" t="s">
        <v>79</v>
      </c>
      <c r="AY302" s="209" t="s">
        <v>152</v>
      </c>
      <c r="BK302" s="211">
        <f>SUM(BK303:BK304)</f>
        <v>0</v>
      </c>
    </row>
    <row r="303" s="2" customFormat="1" ht="24.15" customHeight="1">
      <c r="A303" s="40"/>
      <c r="B303" s="41"/>
      <c r="C303" s="214" t="s">
        <v>505</v>
      </c>
      <c r="D303" s="214" t="s">
        <v>154</v>
      </c>
      <c r="E303" s="215" t="s">
        <v>470</v>
      </c>
      <c r="F303" s="216" t="s">
        <v>471</v>
      </c>
      <c r="G303" s="217" t="s">
        <v>231</v>
      </c>
      <c r="H303" s="218">
        <v>129.09999999999999</v>
      </c>
      <c r="I303" s="219"/>
      <c r="J303" s="220">
        <f>ROUND(I303*H303,2)</f>
        <v>0</v>
      </c>
      <c r="K303" s="216" t="s">
        <v>158</v>
      </c>
      <c r="L303" s="46"/>
      <c r="M303" s="221" t="s">
        <v>19</v>
      </c>
      <c r="N303" s="222" t="s">
        <v>43</v>
      </c>
      <c r="O303" s="86"/>
      <c r="P303" s="223">
        <f>O303*H303</f>
        <v>0</v>
      </c>
      <c r="Q303" s="223">
        <v>0</v>
      </c>
      <c r="R303" s="223">
        <f>Q303*H303</f>
        <v>0</v>
      </c>
      <c r="S303" s="223">
        <v>0</v>
      </c>
      <c r="T303" s="224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25" t="s">
        <v>159</v>
      </c>
      <c r="AT303" s="225" t="s">
        <v>154</v>
      </c>
      <c r="AU303" s="225" t="s">
        <v>81</v>
      </c>
      <c r="AY303" s="19" t="s">
        <v>152</v>
      </c>
      <c r="BE303" s="226">
        <f>IF(N303="základní",J303,0)</f>
        <v>0</v>
      </c>
      <c r="BF303" s="226">
        <f>IF(N303="snížená",J303,0)</f>
        <v>0</v>
      </c>
      <c r="BG303" s="226">
        <f>IF(N303="zákl. přenesená",J303,0)</f>
        <v>0</v>
      </c>
      <c r="BH303" s="226">
        <f>IF(N303="sníž. přenesená",J303,0)</f>
        <v>0</v>
      </c>
      <c r="BI303" s="226">
        <f>IF(N303="nulová",J303,0)</f>
        <v>0</v>
      </c>
      <c r="BJ303" s="19" t="s">
        <v>79</v>
      </c>
      <c r="BK303" s="226">
        <f>ROUND(I303*H303,2)</f>
        <v>0</v>
      </c>
      <c r="BL303" s="19" t="s">
        <v>159</v>
      </c>
      <c r="BM303" s="225" t="s">
        <v>744</v>
      </c>
    </row>
    <row r="304" s="2" customFormat="1">
      <c r="A304" s="40"/>
      <c r="B304" s="41"/>
      <c r="C304" s="42"/>
      <c r="D304" s="227" t="s">
        <v>161</v>
      </c>
      <c r="E304" s="42"/>
      <c r="F304" s="228" t="s">
        <v>473</v>
      </c>
      <c r="G304" s="42"/>
      <c r="H304" s="42"/>
      <c r="I304" s="229"/>
      <c r="J304" s="42"/>
      <c r="K304" s="42"/>
      <c r="L304" s="46"/>
      <c r="M304" s="230"/>
      <c r="N304" s="231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161</v>
      </c>
      <c r="AU304" s="19" t="s">
        <v>81</v>
      </c>
    </row>
    <row r="305" s="12" customFormat="1" ht="25.92" customHeight="1">
      <c r="A305" s="12"/>
      <c r="B305" s="198"/>
      <c r="C305" s="199"/>
      <c r="D305" s="200" t="s">
        <v>71</v>
      </c>
      <c r="E305" s="201" t="s">
        <v>474</v>
      </c>
      <c r="F305" s="201" t="s">
        <v>475</v>
      </c>
      <c r="G305" s="199"/>
      <c r="H305" s="199"/>
      <c r="I305" s="202"/>
      <c r="J305" s="203">
        <f>BK305</f>
        <v>0</v>
      </c>
      <c r="K305" s="199"/>
      <c r="L305" s="204"/>
      <c r="M305" s="205"/>
      <c r="N305" s="206"/>
      <c r="O305" s="206"/>
      <c r="P305" s="207">
        <f>P306+P314+P322</f>
        <v>0</v>
      </c>
      <c r="Q305" s="206"/>
      <c r="R305" s="207">
        <f>R306+R314+R322</f>
        <v>0</v>
      </c>
      <c r="S305" s="206"/>
      <c r="T305" s="208">
        <f>T306+T314+T322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09" t="s">
        <v>183</v>
      </c>
      <c r="AT305" s="210" t="s">
        <v>71</v>
      </c>
      <c r="AU305" s="210" t="s">
        <v>72</v>
      </c>
      <c r="AY305" s="209" t="s">
        <v>152</v>
      </c>
      <c r="BK305" s="211">
        <f>BK306+BK314+BK322</f>
        <v>0</v>
      </c>
    </row>
    <row r="306" s="12" customFormat="1" ht="22.8" customHeight="1">
      <c r="A306" s="12"/>
      <c r="B306" s="198"/>
      <c r="C306" s="199"/>
      <c r="D306" s="200" t="s">
        <v>71</v>
      </c>
      <c r="E306" s="212" t="s">
        <v>476</v>
      </c>
      <c r="F306" s="212" t="s">
        <v>477</v>
      </c>
      <c r="G306" s="199"/>
      <c r="H306" s="199"/>
      <c r="I306" s="202"/>
      <c r="J306" s="213">
        <f>BK306</f>
        <v>0</v>
      </c>
      <c r="K306" s="199"/>
      <c r="L306" s="204"/>
      <c r="M306" s="205"/>
      <c r="N306" s="206"/>
      <c r="O306" s="206"/>
      <c r="P306" s="207">
        <f>SUM(P307:P313)</f>
        <v>0</v>
      </c>
      <c r="Q306" s="206"/>
      <c r="R306" s="207">
        <f>SUM(R307:R313)</f>
        <v>0</v>
      </c>
      <c r="S306" s="206"/>
      <c r="T306" s="208">
        <f>SUM(T307:T313)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09" t="s">
        <v>183</v>
      </c>
      <c r="AT306" s="210" t="s">
        <v>71</v>
      </c>
      <c r="AU306" s="210" t="s">
        <v>79</v>
      </c>
      <c r="AY306" s="209" t="s">
        <v>152</v>
      </c>
      <c r="BK306" s="211">
        <f>SUM(BK307:BK313)</f>
        <v>0</v>
      </c>
    </row>
    <row r="307" s="2" customFormat="1" ht="16.5" customHeight="1">
      <c r="A307" s="40"/>
      <c r="B307" s="41"/>
      <c r="C307" s="214" t="s">
        <v>510</v>
      </c>
      <c r="D307" s="214" t="s">
        <v>154</v>
      </c>
      <c r="E307" s="215" t="s">
        <v>479</v>
      </c>
      <c r="F307" s="216" t="s">
        <v>480</v>
      </c>
      <c r="G307" s="217" t="s">
        <v>481</v>
      </c>
      <c r="H307" s="218">
        <v>10</v>
      </c>
      <c r="I307" s="219"/>
      <c r="J307" s="220">
        <f>ROUND(I307*H307,2)</f>
        <v>0</v>
      </c>
      <c r="K307" s="216" t="s">
        <v>19</v>
      </c>
      <c r="L307" s="46"/>
      <c r="M307" s="221" t="s">
        <v>19</v>
      </c>
      <c r="N307" s="222" t="s">
        <v>43</v>
      </c>
      <c r="O307" s="86"/>
      <c r="P307" s="223">
        <f>O307*H307</f>
        <v>0</v>
      </c>
      <c r="Q307" s="223">
        <v>0</v>
      </c>
      <c r="R307" s="223">
        <f>Q307*H307</f>
        <v>0</v>
      </c>
      <c r="S307" s="223">
        <v>0</v>
      </c>
      <c r="T307" s="224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25" t="s">
        <v>482</v>
      </c>
      <c r="AT307" s="225" t="s">
        <v>154</v>
      </c>
      <c r="AU307" s="225" t="s">
        <v>81</v>
      </c>
      <c r="AY307" s="19" t="s">
        <v>152</v>
      </c>
      <c r="BE307" s="226">
        <f>IF(N307="základní",J307,0)</f>
        <v>0</v>
      </c>
      <c r="BF307" s="226">
        <f>IF(N307="snížená",J307,0)</f>
        <v>0</v>
      </c>
      <c r="BG307" s="226">
        <f>IF(N307="zákl. přenesená",J307,0)</f>
        <v>0</v>
      </c>
      <c r="BH307" s="226">
        <f>IF(N307="sníž. přenesená",J307,0)</f>
        <v>0</v>
      </c>
      <c r="BI307" s="226">
        <f>IF(N307="nulová",J307,0)</f>
        <v>0</v>
      </c>
      <c r="BJ307" s="19" t="s">
        <v>79</v>
      </c>
      <c r="BK307" s="226">
        <f>ROUND(I307*H307,2)</f>
        <v>0</v>
      </c>
      <c r="BL307" s="19" t="s">
        <v>482</v>
      </c>
      <c r="BM307" s="225" t="s">
        <v>745</v>
      </c>
    </row>
    <row r="308" s="13" customFormat="1">
      <c r="A308" s="13"/>
      <c r="B308" s="232"/>
      <c r="C308" s="233"/>
      <c r="D308" s="234" t="s">
        <v>163</v>
      </c>
      <c r="E308" s="235" t="s">
        <v>19</v>
      </c>
      <c r="F308" s="236" t="s">
        <v>484</v>
      </c>
      <c r="G308" s="233"/>
      <c r="H308" s="235" t="s">
        <v>19</v>
      </c>
      <c r="I308" s="237"/>
      <c r="J308" s="233"/>
      <c r="K308" s="233"/>
      <c r="L308" s="238"/>
      <c r="M308" s="239"/>
      <c r="N308" s="240"/>
      <c r="O308" s="240"/>
      <c r="P308" s="240"/>
      <c r="Q308" s="240"/>
      <c r="R308" s="240"/>
      <c r="S308" s="240"/>
      <c r="T308" s="241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2" t="s">
        <v>163</v>
      </c>
      <c r="AU308" s="242" t="s">
        <v>81</v>
      </c>
      <c r="AV308" s="13" t="s">
        <v>79</v>
      </c>
      <c r="AW308" s="13" t="s">
        <v>33</v>
      </c>
      <c r="AX308" s="13" t="s">
        <v>72</v>
      </c>
      <c r="AY308" s="242" t="s">
        <v>152</v>
      </c>
    </row>
    <row r="309" s="14" customFormat="1">
      <c r="A309" s="14"/>
      <c r="B309" s="243"/>
      <c r="C309" s="244"/>
      <c r="D309" s="234" t="s">
        <v>163</v>
      </c>
      <c r="E309" s="245" t="s">
        <v>19</v>
      </c>
      <c r="F309" s="246" t="s">
        <v>219</v>
      </c>
      <c r="G309" s="244"/>
      <c r="H309" s="247">
        <v>10</v>
      </c>
      <c r="I309" s="248"/>
      <c r="J309" s="244"/>
      <c r="K309" s="244"/>
      <c r="L309" s="249"/>
      <c r="M309" s="250"/>
      <c r="N309" s="251"/>
      <c r="O309" s="251"/>
      <c r="P309" s="251"/>
      <c r="Q309" s="251"/>
      <c r="R309" s="251"/>
      <c r="S309" s="251"/>
      <c r="T309" s="252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3" t="s">
        <v>163</v>
      </c>
      <c r="AU309" s="253" t="s">
        <v>81</v>
      </c>
      <c r="AV309" s="14" t="s">
        <v>81</v>
      </c>
      <c r="AW309" s="14" t="s">
        <v>33</v>
      </c>
      <c r="AX309" s="14" t="s">
        <v>79</v>
      </c>
      <c r="AY309" s="253" t="s">
        <v>152</v>
      </c>
    </row>
    <row r="310" s="2" customFormat="1" ht="16.5" customHeight="1">
      <c r="A310" s="40"/>
      <c r="B310" s="41"/>
      <c r="C310" s="214" t="s">
        <v>516</v>
      </c>
      <c r="D310" s="214" t="s">
        <v>154</v>
      </c>
      <c r="E310" s="215" t="s">
        <v>486</v>
      </c>
      <c r="F310" s="216" t="s">
        <v>487</v>
      </c>
      <c r="G310" s="217" t="s">
        <v>481</v>
      </c>
      <c r="H310" s="218">
        <v>10</v>
      </c>
      <c r="I310" s="219"/>
      <c r="J310" s="220">
        <f>ROUND(I310*H310,2)</f>
        <v>0</v>
      </c>
      <c r="K310" s="216" t="s">
        <v>19</v>
      </c>
      <c r="L310" s="46"/>
      <c r="M310" s="221" t="s">
        <v>19</v>
      </c>
      <c r="N310" s="222" t="s">
        <v>43</v>
      </c>
      <c r="O310" s="86"/>
      <c r="P310" s="223">
        <f>O310*H310</f>
        <v>0</v>
      </c>
      <c r="Q310" s="223">
        <v>0</v>
      </c>
      <c r="R310" s="223">
        <f>Q310*H310</f>
        <v>0</v>
      </c>
      <c r="S310" s="223">
        <v>0</v>
      </c>
      <c r="T310" s="224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25" t="s">
        <v>482</v>
      </c>
      <c r="AT310" s="225" t="s">
        <v>154</v>
      </c>
      <c r="AU310" s="225" t="s">
        <v>81</v>
      </c>
      <c r="AY310" s="19" t="s">
        <v>152</v>
      </c>
      <c r="BE310" s="226">
        <f>IF(N310="základní",J310,0)</f>
        <v>0</v>
      </c>
      <c r="BF310" s="226">
        <f>IF(N310="snížená",J310,0)</f>
        <v>0</v>
      </c>
      <c r="BG310" s="226">
        <f>IF(N310="zákl. přenesená",J310,0)</f>
        <v>0</v>
      </c>
      <c r="BH310" s="226">
        <f>IF(N310="sníž. přenesená",J310,0)</f>
        <v>0</v>
      </c>
      <c r="BI310" s="226">
        <f>IF(N310="nulová",J310,0)</f>
        <v>0</v>
      </c>
      <c r="BJ310" s="19" t="s">
        <v>79</v>
      </c>
      <c r="BK310" s="226">
        <f>ROUND(I310*H310,2)</f>
        <v>0</v>
      </c>
      <c r="BL310" s="19" t="s">
        <v>482</v>
      </c>
      <c r="BM310" s="225" t="s">
        <v>746</v>
      </c>
    </row>
    <row r="311" s="2" customFormat="1" ht="16.5" customHeight="1">
      <c r="A311" s="40"/>
      <c r="B311" s="41"/>
      <c r="C311" s="214" t="s">
        <v>747</v>
      </c>
      <c r="D311" s="214" t="s">
        <v>154</v>
      </c>
      <c r="E311" s="215" t="s">
        <v>490</v>
      </c>
      <c r="F311" s="216" t="s">
        <v>491</v>
      </c>
      <c r="G311" s="217" t="s">
        <v>481</v>
      </c>
      <c r="H311" s="218">
        <v>10</v>
      </c>
      <c r="I311" s="219"/>
      <c r="J311" s="220">
        <f>ROUND(I311*H311,2)</f>
        <v>0</v>
      </c>
      <c r="K311" s="216" t="s">
        <v>19</v>
      </c>
      <c r="L311" s="46"/>
      <c r="M311" s="221" t="s">
        <v>19</v>
      </c>
      <c r="N311" s="222" t="s">
        <v>43</v>
      </c>
      <c r="O311" s="86"/>
      <c r="P311" s="223">
        <f>O311*H311</f>
        <v>0</v>
      </c>
      <c r="Q311" s="223">
        <v>0</v>
      </c>
      <c r="R311" s="223">
        <f>Q311*H311</f>
        <v>0</v>
      </c>
      <c r="S311" s="223">
        <v>0</v>
      </c>
      <c r="T311" s="224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25" t="s">
        <v>482</v>
      </c>
      <c r="AT311" s="225" t="s">
        <v>154</v>
      </c>
      <c r="AU311" s="225" t="s">
        <v>81</v>
      </c>
      <c r="AY311" s="19" t="s">
        <v>152</v>
      </c>
      <c r="BE311" s="226">
        <f>IF(N311="základní",J311,0)</f>
        <v>0</v>
      </c>
      <c r="BF311" s="226">
        <f>IF(N311="snížená",J311,0)</f>
        <v>0</v>
      </c>
      <c r="BG311" s="226">
        <f>IF(N311="zákl. přenesená",J311,0)</f>
        <v>0</v>
      </c>
      <c r="BH311" s="226">
        <f>IF(N311="sníž. přenesená",J311,0)</f>
        <v>0</v>
      </c>
      <c r="BI311" s="226">
        <f>IF(N311="nulová",J311,0)</f>
        <v>0</v>
      </c>
      <c r="BJ311" s="19" t="s">
        <v>79</v>
      </c>
      <c r="BK311" s="226">
        <f>ROUND(I311*H311,2)</f>
        <v>0</v>
      </c>
      <c r="BL311" s="19" t="s">
        <v>482</v>
      </c>
      <c r="BM311" s="225" t="s">
        <v>748</v>
      </c>
    </row>
    <row r="312" s="13" customFormat="1">
      <c r="A312" s="13"/>
      <c r="B312" s="232"/>
      <c r="C312" s="233"/>
      <c r="D312" s="234" t="s">
        <v>163</v>
      </c>
      <c r="E312" s="235" t="s">
        <v>19</v>
      </c>
      <c r="F312" s="236" t="s">
        <v>493</v>
      </c>
      <c r="G312" s="233"/>
      <c r="H312" s="235" t="s">
        <v>19</v>
      </c>
      <c r="I312" s="237"/>
      <c r="J312" s="233"/>
      <c r="K312" s="233"/>
      <c r="L312" s="238"/>
      <c r="M312" s="239"/>
      <c r="N312" s="240"/>
      <c r="O312" s="240"/>
      <c r="P312" s="240"/>
      <c r="Q312" s="240"/>
      <c r="R312" s="240"/>
      <c r="S312" s="240"/>
      <c r="T312" s="241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2" t="s">
        <v>163</v>
      </c>
      <c r="AU312" s="242" t="s">
        <v>81</v>
      </c>
      <c r="AV312" s="13" t="s">
        <v>79</v>
      </c>
      <c r="AW312" s="13" t="s">
        <v>33</v>
      </c>
      <c r="AX312" s="13" t="s">
        <v>72</v>
      </c>
      <c r="AY312" s="242" t="s">
        <v>152</v>
      </c>
    </row>
    <row r="313" s="14" customFormat="1">
      <c r="A313" s="14"/>
      <c r="B313" s="243"/>
      <c r="C313" s="244"/>
      <c r="D313" s="234" t="s">
        <v>163</v>
      </c>
      <c r="E313" s="245" t="s">
        <v>19</v>
      </c>
      <c r="F313" s="246" t="s">
        <v>219</v>
      </c>
      <c r="G313" s="244"/>
      <c r="H313" s="247">
        <v>10</v>
      </c>
      <c r="I313" s="248"/>
      <c r="J313" s="244"/>
      <c r="K313" s="244"/>
      <c r="L313" s="249"/>
      <c r="M313" s="250"/>
      <c r="N313" s="251"/>
      <c r="O313" s="251"/>
      <c r="P313" s="251"/>
      <c r="Q313" s="251"/>
      <c r="R313" s="251"/>
      <c r="S313" s="251"/>
      <c r="T313" s="252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3" t="s">
        <v>163</v>
      </c>
      <c r="AU313" s="253" t="s">
        <v>81</v>
      </c>
      <c r="AV313" s="14" t="s">
        <v>81</v>
      </c>
      <c r="AW313" s="14" t="s">
        <v>33</v>
      </c>
      <c r="AX313" s="14" t="s">
        <v>79</v>
      </c>
      <c r="AY313" s="253" t="s">
        <v>152</v>
      </c>
    </row>
    <row r="314" s="12" customFormat="1" ht="22.8" customHeight="1">
      <c r="A314" s="12"/>
      <c r="B314" s="198"/>
      <c r="C314" s="199"/>
      <c r="D314" s="200" t="s">
        <v>71</v>
      </c>
      <c r="E314" s="212" t="s">
        <v>494</v>
      </c>
      <c r="F314" s="212" t="s">
        <v>495</v>
      </c>
      <c r="G314" s="199"/>
      <c r="H314" s="199"/>
      <c r="I314" s="202"/>
      <c r="J314" s="213">
        <f>BK314</f>
        <v>0</v>
      </c>
      <c r="K314" s="199"/>
      <c r="L314" s="204"/>
      <c r="M314" s="205"/>
      <c r="N314" s="206"/>
      <c r="O314" s="206"/>
      <c r="P314" s="207">
        <f>SUM(P315:P321)</f>
        <v>0</v>
      </c>
      <c r="Q314" s="206"/>
      <c r="R314" s="207">
        <f>SUM(R315:R321)</f>
        <v>0</v>
      </c>
      <c r="S314" s="206"/>
      <c r="T314" s="208">
        <f>SUM(T315:T321)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09" t="s">
        <v>183</v>
      </c>
      <c r="AT314" s="210" t="s">
        <v>71</v>
      </c>
      <c r="AU314" s="210" t="s">
        <v>79</v>
      </c>
      <c r="AY314" s="209" t="s">
        <v>152</v>
      </c>
      <c r="BK314" s="211">
        <f>SUM(BK315:BK321)</f>
        <v>0</v>
      </c>
    </row>
    <row r="315" s="2" customFormat="1" ht="16.5" customHeight="1">
      <c r="A315" s="40"/>
      <c r="B315" s="41"/>
      <c r="C315" s="214" t="s">
        <v>749</v>
      </c>
      <c r="D315" s="214" t="s">
        <v>154</v>
      </c>
      <c r="E315" s="215" t="s">
        <v>497</v>
      </c>
      <c r="F315" s="216" t="s">
        <v>498</v>
      </c>
      <c r="G315" s="217" t="s">
        <v>400</v>
      </c>
      <c r="H315" s="218">
        <v>1</v>
      </c>
      <c r="I315" s="219"/>
      <c r="J315" s="220">
        <f>ROUND(I315*H315,2)</f>
        <v>0</v>
      </c>
      <c r="K315" s="216" t="s">
        <v>19</v>
      </c>
      <c r="L315" s="46"/>
      <c r="M315" s="221" t="s">
        <v>19</v>
      </c>
      <c r="N315" s="222" t="s">
        <v>43</v>
      </c>
      <c r="O315" s="86"/>
      <c r="P315" s="223">
        <f>O315*H315</f>
        <v>0</v>
      </c>
      <c r="Q315" s="223">
        <v>0</v>
      </c>
      <c r="R315" s="223">
        <f>Q315*H315</f>
        <v>0</v>
      </c>
      <c r="S315" s="223">
        <v>0</v>
      </c>
      <c r="T315" s="224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25" t="s">
        <v>482</v>
      </c>
      <c r="AT315" s="225" t="s">
        <v>154</v>
      </c>
      <c r="AU315" s="225" t="s">
        <v>81</v>
      </c>
      <c r="AY315" s="19" t="s">
        <v>152</v>
      </c>
      <c r="BE315" s="226">
        <f>IF(N315="základní",J315,0)</f>
        <v>0</v>
      </c>
      <c r="BF315" s="226">
        <f>IF(N315="snížená",J315,0)</f>
        <v>0</v>
      </c>
      <c r="BG315" s="226">
        <f>IF(N315="zákl. přenesená",J315,0)</f>
        <v>0</v>
      </c>
      <c r="BH315" s="226">
        <f>IF(N315="sníž. přenesená",J315,0)</f>
        <v>0</v>
      </c>
      <c r="BI315" s="226">
        <f>IF(N315="nulová",J315,0)</f>
        <v>0</v>
      </c>
      <c r="BJ315" s="19" t="s">
        <v>79</v>
      </c>
      <c r="BK315" s="226">
        <f>ROUND(I315*H315,2)</f>
        <v>0</v>
      </c>
      <c r="BL315" s="19" t="s">
        <v>482</v>
      </c>
      <c r="BM315" s="225" t="s">
        <v>750</v>
      </c>
    </row>
    <row r="316" s="2" customFormat="1" ht="16.5" customHeight="1">
      <c r="A316" s="40"/>
      <c r="B316" s="41"/>
      <c r="C316" s="214" t="s">
        <v>751</v>
      </c>
      <c r="D316" s="214" t="s">
        <v>154</v>
      </c>
      <c r="E316" s="215" t="s">
        <v>501</v>
      </c>
      <c r="F316" s="216" t="s">
        <v>502</v>
      </c>
      <c r="G316" s="217" t="s">
        <v>503</v>
      </c>
      <c r="H316" s="218">
        <v>1</v>
      </c>
      <c r="I316" s="219"/>
      <c r="J316" s="220">
        <f>ROUND(I316*H316,2)</f>
        <v>0</v>
      </c>
      <c r="K316" s="216" t="s">
        <v>19</v>
      </c>
      <c r="L316" s="46"/>
      <c r="M316" s="221" t="s">
        <v>19</v>
      </c>
      <c r="N316" s="222" t="s">
        <v>43</v>
      </c>
      <c r="O316" s="86"/>
      <c r="P316" s="223">
        <f>O316*H316</f>
        <v>0</v>
      </c>
      <c r="Q316" s="223">
        <v>0</v>
      </c>
      <c r="R316" s="223">
        <f>Q316*H316</f>
        <v>0</v>
      </c>
      <c r="S316" s="223">
        <v>0</v>
      </c>
      <c r="T316" s="224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25" t="s">
        <v>482</v>
      </c>
      <c r="AT316" s="225" t="s">
        <v>154</v>
      </c>
      <c r="AU316" s="225" t="s">
        <v>81</v>
      </c>
      <c r="AY316" s="19" t="s">
        <v>152</v>
      </c>
      <c r="BE316" s="226">
        <f>IF(N316="základní",J316,0)</f>
        <v>0</v>
      </c>
      <c r="BF316" s="226">
        <f>IF(N316="snížená",J316,0)</f>
        <v>0</v>
      </c>
      <c r="BG316" s="226">
        <f>IF(N316="zákl. přenesená",J316,0)</f>
        <v>0</v>
      </c>
      <c r="BH316" s="226">
        <f>IF(N316="sníž. přenesená",J316,0)</f>
        <v>0</v>
      </c>
      <c r="BI316" s="226">
        <f>IF(N316="nulová",J316,0)</f>
        <v>0</v>
      </c>
      <c r="BJ316" s="19" t="s">
        <v>79</v>
      </c>
      <c r="BK316" s="226">
        <f>ROUND(I316*H316,2)</f>
        <v>0</v>
      </c>
      <c r="BL316" s="19" t="s">
        <v>482</v>
      </c>
      <c r="BM316" s="225" t="s">
        <v>752</v>
      </c>
    </row>
    <row r="317" s="14" customFormat="1">
      <c r="A317" s="14"/>
      <c r="B317" s="243"/>
      <c r="C317" s="244"/>
      <c r="D317" s="234" t="s">
        <v>163</v>
      </c>
      <c r="E317" s="245" t="s">
        <v>19</v>
      </c>
      <c r="F317" s="246" t="s">
        <v>79</v>
      </c>
      <c r="G317" s="244"/>
      <c r="H317" s="247">
        <v>1</v>
      </c>
      <c r="I317" s="248"/>
      <c r="J317" s="244"/>
      <c r="K317" s="244"/>
      <c r="L317" s="249"/>
      <c r="M317" s="250"/>
      <c r="N317" s="251"/>
      <c r="O317" s="251"/>
      <c r="P317" s="251"/>
      <c r="Q317" s="251"/>
      <c r="R317" s="251"/>
      <c r="S317" s="251"/>
      <c r="T317" s="252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3" t="s">
        <v>163</v>
      </c>
      <c r="AU317" s="253" t="s">
        <v>81</v>
      </c>
      <c r="AV317" s="14" t="s">
        <v>81</v>
      </c>
      <c r="AW317" s="14" t="s">
        <v>33</v>
      </c>
      <c r="AX317" s="14" t="s">
        <v>79</v>
      </c>
      <c r="AY317" s="253" t="s">
        <v>152</v>
      </c>
    </row>
    <row r="318" s="2" customFormat="1" ht="16.5" customHeight="1">
      <c r="A318" s="40"/>
      <c r="B318" s="41"/>
      <c r="C318" s="214" t="s">
        <v>753</v>
      </c>
      <c r="D318" s="214" t="s">
        <v>154</v>
      </c>
      <c r="E318" s="215" t="s">
        <v>506</v>
      </c>
      <c r="F318" s="216" t="s">
        <v>507</v>
      </c>
      <c r="G318" s="217" t="s">
        <v>503</v>
      </c>
      <c r="H318" s="218">
        <v>1</v>
      </c>
      <c r="I318" s="219"/>
      <c r="J318" s="220">
        <f>ROUND(I318*H318,2)</f>
        <v>0</v>
      </c>
      <c r="K318" s="216" t="s">
        <v>19</v>
      </c>
      <c r="L318" s="46"/>
      <c r="M318" s="221" t="s">
        <v>19</v>
      </c>
      <c r="N318" s="222" t="s">
        <v>43</v>
      </c>
      <c r="O318" s="86"/>
      <c r="P318" s="223">
        <f>O318*H318</f>
        <v>0</v>
      </c>
      <c r="Q318" s="223">
        <v>0</v>
      </c>
      <c r="R318" s="223">
        <f>Q318*H318</f>
        <v>0</v>
      </c>
      <c r="S318" s="223">
        <v>0</v>
      </c>
      <c r="T318" s="224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25" t="s">
        <v>482</v>
      </c>
      <c r="AT318" s="225" t="s">
        <v>154</v>
      </c>
      <c r="AU318" s="225" t="s">
        <v>81</v>
      </c>
      <c r="AY318" s="19" t="s">
        <v>152</v>
      </c>
      <c r="BE318" s="226">
        <f>IF(N318="základní",J318,0)</f>
        <v>0</v>
      </c>
      <c r="BF318" s="226">
        <f>IF(N318="snížená",J318,0)</f>
        <v>0</v>
      </c>
      <c r="BG318" s="226">
        <f>IF(N318="zákl. přenesená",J318,0)</f>
        <v>0</v>
      </c>
      <c r="BH318" s="226">
        <f>IF(N318="sníž. přenesená",J318,0)</f>
        <v>0</v>
      </c>
      <c r="BI318" s="226">
        <f>IF(N318="nulová",J318,0)</f>
        <v>0</v>
      </c>
      <c r="BJ318" s="19" t="s">
        <v>79</v>
      </c>
      <c r="BK318" s="226">
        <f>ROUND(I318*H318,2)</f>
        <v>0</v>
      </c>
      <c r="BL318" s="19" t="s">
        <v>482</v>
      </c>
      <c r="BM318" s="225" t="s">
        <v>754</v>
      </c>
    </row>
    <row r="319" s="13" customFormat="1">
      <c r="A319" s="13"/>
      <c r="B319" s="232"/>
      <c r="C319" s="233"/>
      <c r="D319" s="234" t="s">
        <v>163</v>
      </c>
      <c r="E319" s="235" t="s">
        <v>19</v>
      </c>
      <c r="F319" s="236" t="s">
        <v>509</v>
      </c>
      <c r="G319" s="233"/>
      <c r="H319" s="235" t="s">
        <v>19</v>
      </c>
      <c r="I319" s="237"/>
      <c r="J319" s="233"/>
      <c r="K319" s="233"/>
      <c r="L319" s="238"/>
      <c r="M319" s="239"/>
      <c r="N319" s="240"/>
      <c r="O319" s="240"/>
      <c r="P319" s="240"/>
      <c r="Q319" s="240"/>
      <c r="R319" s="240"/>
      <c r="S319" s="240"/>
      <c r="T319" s="24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2" t="s">
        <v>163</v>
      </c>
      <c r="AU319" s="242" t="s">
        <v>81</v>
      </c>
      <c r="AV319" s="13" t="s">
        <v>79</v>
      </c>
      <c r="AW319" s="13" t="s">
        <v>33</v>
      </c>
      <c r="AX319" s="13" t="s">
        <v>72</v>
      </c>
      <c r="AY319" s="242" t="s">
        <v>152</v>
      </c>
    </row>
    <row r="320" s="14" customFormat="1">
      <c r="A320" s="14"/>
      <c r="B320" s="243"/>
      <c r="C320" s="244"/>
      <c r="D320" s="234" t="s">
        <v>163</v>
      </c>
      <c r="E320" s="245" t="s">
        <v>19</v>
      </c>
      <c r="F320" s="246" t="s">
        <v>79</v>
      </c>
      <c r="G320" s="244"/>
      <c r="H320" s="247">
        <v>1</v>
      </c>
      <c r="I320" s="248"/>
      <c r="J320" s="244"/>
      <c r="K320" s="244"/>
      <c r="L320" s="249"/>
      <c r="M320" s="250"/>
      <c r="N320" s="251"/>
      <c r="O320" s="251"/>
      <c r="P320" s="251"/>
      <c r="Q320" s="251"/>
      <c r="R320" s="251"/>
      <c r="S320" s="251"/>
      <c r="T320" s="252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3" t="s">
        <v>163</v>
      </c>
      <c r="AU320" s="253" t="s">
        <v>81</v>
      </c>
      <c r="AV320" s="14" t="s">
        <v>81</v>
      </c>
      <c r="AW320" s="14" t="s">
        <v>33</v>
      </c>
      <c r="AX320" s="14" t="s">
        <v>79</v>
      </c>
      <c r="AY320" s="253" t="s">
        <v>152</v>
      </c>
    </row>
    <row r="321" s="2" customFormat="1" ht="16.5" customHeight="1">
      <c r="A321" s="40"/>
      <c r="B321" s="41"/>
      <c r="C321" s="214" t="s">
        <v>755</v>
      </c>
      <c r="D321" s="214" t="s">
        <v>154</v>
      </c>
      <c r="E321" s="215" t="s">
        <v>511</v>
      </c>
      <c r="F321" s="216" t="s">
        <v>512</v>
      </c>
      <c r="G321" s="217" t="s">
        <v>407</v>
      </c>
      <c r="H321" s="218">
        <v>1</v>
      </c>
      <c r="I321" s="219"/>
      <c r="J321" s="220">
        <f>ROUND(I321*H321,2)</f>
        <v>0</v>
      </c>
      <c r="K321" s="216" t="s">
        <v>19</v>
      </c>
      <c r="L321" s="46"/>
      <c r="M321" s="221" t="s">
        <v>19</v>
      </c>
      <c r="N321" s="222" t="s">
        <v>43</v>
      </c>
      <c r="O321" s="86"/>
      <c r="P321" s="223">
        <f>O321*H321</f>
        <v>0</v>
      </c>
      <c r="Q321" s="223">
        <v>0</v>
      </c>
      <c r="R321" s="223">
        <f>Q321*H321</f>
        <v>0</v>
      </c>
      <c r="S321" s="223">
        <v>0</v>
      </c>
      <c r="T321" s="224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25" t="s">
        <v>482</v>
      </c>
      <c r="AT321" s="225" t="s">
        <v>154</v>
      </c>
      <c r="AU321" s="225" t="s">
        <v>81</v>
      </c>
      <c r="AY321" s="19" t="s">
        <v>152</v>
      </c>
      <c r="BE321" s="226">
        <f>IF(N321="základní",J321,0)</f>
        <v>0</v>
      </c>
      <c r="BF321" s="226">
        <f>IF(N321="snížená",J321,0)</f>
        <v>0</v>
      </c>
      <c r="BG321" s="226">
        <f>IF(N321="zákl. přenesená",J321,0)</f>
        <v>0</v>
      </c>
      <c r="BH321" s="226">
        <f>IF(N321="sníž. přenesená",J321,0)</f>
        <v>0</v>
      </c>
      <c r="BI321" s="226">
        <f>IF(N321="nulová",J321,0)</f>
        <v>0</v>
      </c>
      <c r="BJ321" s="19" t="s">
        <v>79</v>
      </c>
      <c r="BK321" s="226">
        <f>ROUND(I321*H321,2)</f>
        <v>0</v>
      </c>
      <c r="BL321" s="19" t="s">
        <v>482</v>
      </c>
      <c r="BM321" s="225" t="s">
        <v>756</v>
      </c>
    </row>
    <row r="322" s="12" customFormat="1" ht="22.8" customHeight="1">
      <c r="A322" s="12"/>
      <c r="B322" s="198"/>
      <c r="C322" s="199"/>
      <c r="D322" s="200" t="s">
        <v>71</v>
      </c>
      <c r="E322" s="212" t="s">
        <v>514</v>
      </c>
      <c r="F322" s="212" t="s">
        <v>515</v>
      </c>
      <c r="G322" s="199"/>
      <c r="H322" s="199"/>
      <c r="I322" s="202"/>
      <c r="J322" s="213">
        <f>BK322</f>
        <v>0</v>
      </c>
      <c r="K322" s="199"/>
      <c r="L322" s="204"/>
      <c r="M322" s="205"/>
      <c r="N322" s="206"/>
      <c r="O322" s="206"/>
      <c r="P322" s="207">
        <f>P323</f>
        <v>0</v>
      </c>
      <c r="Q322" s="206"/>
      <c r="R322" s="207">
        <f>R323</f>
        <v>0</v>
      </c>
      <c r="S322" s="206"/>
      <c r="T322" s="208">
        <f>T323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09" t="s">
        <v>183</v>
      </c>
      <c r="AT322" s="210" t="s">
        <v>71</v>
      </c>
      <c r="AU322" s="210" t="s">
        <v>79</v>
      </c>
      <c r="AY322" s="209" t="s">
        <v>152</v>
      </c>
      <c r="BK322" s="211">
        <f>BK323</f>
        <v>0</v>
      </c>
    </row>
    <row r="323" s="2" customFormat="1" ht="16.5" customHeight="1">
      <c r="A323" s="40"/>
      <c r="B323" s="41"/>
      <c r="C323" s="214" t="s">
        <v>757</v>
      </c>
      <c r="D323" s="214" t="s">
        <v>154</v>
      </c>
      <c r="E323" s="215" t="s">
        <v>517</v>
      </c>
      <c r="F323" s="216" t="s">
        <v>518</v>
      </c>
      <c r="G323" s="217" t="s">
        <v>400</v>
      </c>
      <c r="H323" s="218">
        <v>2</v>
      </c>
      <c r="I323" s="219"/>
      <c r="J323" s="220">
        <f>ROUND(I323*H323,2)</f>
        <v>0</v>
      </c>
      <c r="K323" s="216" t="s">
        <v>19</v>
      </c>
      <c r="L323" s="46"/>
      <c r="M323" s="276" t="s">
        <v>19</v>
      </c>
      <c r="N323" s="277" t="s">
        <v>43</v>
      </c>
      <c r="O323" s="278"/>
      <c r="P323" s="279">
        <f>O323*H323</f>
        <v>0</v>
      </c>
      <c r="Q323" s="279">
        <v>0</v>
      </c>
      <c r="R323" s="279">
        <f>Q323*H323</f>
        <v>0</v>
      </c>
      <c r="S323" s="279">
        <v>0</v>
      </c>
      <c r="T323" s="280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25" t="s">
        <v>482</v>
      </c>
      <c r="AT323" s="225" t="s">
        <v>154</v>
      </c>
      <c r="AU323" s="225" t="s">
        <v>81</v>
      </c>
      <c r="AY323" s="19" t="s">
        <v>152</v>
      </c>
      <c r="BE323" s="226">
        <f>IF(N323="základní",J323,0)</f>
        <v>0</v>
      </c>
      <c r="BF323" s="226">
        <f>IF(N323="snížená",J323,0)</f>
        <v>0</v>
      </c>
      <c r="BG323" s="226">
        <f>IF(N323="zákl. přenesená",J323,0)</f>
        <v>0</v>
      </c>
      <c r="BH323" s="226">
        <f>IF(N323="sníž. přenesená",J323,0)</f>
        <v>0</v>
      </c>
      <c r="BI323" s="226">
        <f>IF(N323="nulová",J323,0)</f>
        <v>0</v>
      </c>
      <c r="BJ323" s="19" t="s">
        <v>79</v>
      </c>
      <c r="BK323" s="226">
        <f>ROUND(I323*H323,2)</f>
        <v>0</v>
      </c>
      <c r="BL323" s="19" t="s">
        <v>482</v>
      </c>
      <c r="BM323" s="225" t="s">
        <v>758</v>
      </c>
    </row>
    <row r="324" s="2" customFormat="1" ht="6.96" customHeight="1">
      <c r="A324" s="40"/>
      <c r="B324" s="61"/>
      <c r="C324" s="62"/>
      <c r="D324" s="62"/>
      <c r="E324" s="62"/>
      <c r="F324" s="62"/>
      <c r="G324" s="62"/>
      <c r="H324" s="62"/>
      <c r="I324" s="62"/>
      <c r="J324" s="62"/>
      <c r="K324" s="62"/>
      <c r="L324" s="46"/>
      <c r="M324" s="40"/>
      <c r="O324" s="40"/>
      <c r="P324" s="40"/>
      <c r="Q324" s="40"/>
      <c r="R324" s="40"/>
      <c r="S324" s="40"/>
      <c r="T324" s="40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</row>
  </sheetData>
  <sheetProtection sheet="1" autoFilter="0" formatColumns="0" formatRows="0" objects="1" scenarios="1" spinCount="100000" saltValue="979X0CDDsQJxdRhIqHD2sja9bEtae1bjjac/H9ypc9xPA8+m6YEF5ZeKAuURZ03SyKsQiEhWZghYMtGhI3roqg==" hashValue="0iZAo2dRu0ynpR2up6Khb2QLozZC+KYG51N38gD/zQCDnXprajSWQui/kfN1SktVRv/5CpmrDfSe1fh06m1h8A==" algorithmName="SHA-512" password="CC35"/>
  <autoFilter ref="C95:K32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4:H84"/>
    <mergeCell ref="E86:H86"/>
    <mergeCell ref="E88:H88"/>
    <mergeCell ref="L2:V2"/>
  </mergeCells>
  <hyperlinks>
    <hyperlink ref="F100" r:id="rId1" display="https://podminky.urs.cz/item/CS_URS_2025_02/112101124"/>
    <hyperlink ref="F102" r:id="rId2" display="https://podminky.urs.cz/item/CS_URS_2025_02/112251104"/>
    <hyperlink ref="F104" r:id="rId3" display="https://podminky.urs.cz/item/CS_URS_2025_02/113107122"/>
    <hyperlink ref="F108" r:id="rId4" display="https://podminky.urs.cz/item/CS_URS_2025_02/113107131"/>
    <hyperlink ref="F112" r:id="rId5" display="https://podminky.urs.cz/item/CS_URS_2025_02/113107143"/>
    <hyperlink ref="F116" r:id="rId6" display="https://podminky.urs.cz/item/CS_URS_2025_02/113202111"/>
    <hyperlink ref="F119" r:id="rId7" display="https://podminky.urs.cz/item/CS_URS_2025_02/121112003"/>
    <hyperlink ref="F122" r:id="rId8" display="https://podminky.urs.cz/item/CS_URS_2025_02/122251103"/>
    <hyperlink ref="F132" r:id="rId9" display="https://podminky.urs.cz/item/CS_URS_2025_02/131251102"/>
    <hyperlink ref="F136" r:id="rId10" display="https://podminky.urs.cz/item/CS_URS_2025_02/162751117"/>
    <hyperlink ref="F141" r:id="rId11" display="https://podminky.urs.cz/item/CS_URS_2025_02/162751119"/>
    <hyperlink ref="F144" r:id="rId12" display="https://podminky.urs.cz/item/CS_URS_2025_02/167151101"/>
    <hyperlink ref="F146" r:id="rId13" display="https://podminky.urs.cz/item/CS_URS_2025_02/171151112"/>
    <hyperlink ref="F157" r:id="rId14" display="https://podminky.urs.cz/item/CS_URS_2025_02/171201231"/>
    <hyperlink ref="F160" r:id="rId15" display="https://podminky.urs.cz/item/CS_URS_2025_02/171251201"/>
    <hyperlink ref="F163" r:id="rId16" display="https://podminky.urs.cz/item/CS_URS_2025_02/174111101"/>
    <hyperlink ref="F172" r:id="rId17" display="https://podminky.urs.cz/item/CS_URS_2025_02/181411131"/>
    <hyperlink ref="F177" r:id="rId18" display="https://podminky.urs.cz/item/CS_URS_2025_02/181951112"/>
    <hyperlink ref="F186" r:id="rId19" display="https://podminky.urs.cz/item/CS_URS_2025_02/182303111"/>
    <hyperlink ref="F193" r:id="rId20" display="https://podminky.urs.cz/item/CS_URS_2025_02/271542211"/>
    <hyperlink ref="F196" r:id="rId21" display="https://podminky.urs.cz/item/CS_URS_2025_02/273321411"/>
    <hyperlink ref="F199" r:id="rId22" display="https://podminky.urs.cz/item/CS_URS_2025_02/273362021"/>
    <hyperlink ref="F203" r:id="rId23" display="https://podminky.urs.cz/item/CS_URS_2025_02/564851011"/>
    <hyperlink ref="F207" r:id="rId24" display="https://podminky.urs.cz/item/CS_URS_2025_02/564861011"/>
    <hyperlink ref="F211" r:id="rId25" display="https://podminky.urs.cz/item/CS_URS_2025_02/564871011"/>
    <hyperlink ref="F215" r:id="rId26" display="https://podminky.urs.cz/item/CS_URS_2025_02/565145101"/>
    <hyperlink ref="F219" r:id="rId27" display="https://podminky.urs.cz/item/CS_URS_2025_02/573211108"/>
    <hyperlink ref="F223" r:id="rId28" display="https://podminky.urs.cz/item/CS_URS_2025_02/577134031"/>
    <hyperlink ref="F227" r:id="rId29" display="https://podminky.urs.cz/item/CS_URS_2025_02/596211110"/>
    <hyperlink ref="F233" r:id="rId30" display="https://podminky.urs.cz/item/CS_URS_2025_02/596212210"/>
    <hyperlink ref="F241" r:id="rId31" display="https://podminky.urs.cz/item/CS_URS_2025_02/915211116"/>
    <hyperlink ref="F243" r:id="rId32" display="https://podminky.urs.cz/item/CS_URS_2025_02/915611111"/>
    <hyperlink ref="F245" r:id="rId33" display="https://podminky.urs.cz/item/CS_URS_2025_02/916131213"/>
    <hyperlink ref="F251" r:id="rId34" display="https://podminky.urs.cz/item/CS_URS_2025_02/916231213"/>
    <hyperlink ref="F255" r:id="rId35" display="https://podminky.urs.cz/item/CS_URS_2025_02/919122122"/>
    <hyperlink ref="F257" r:id="rId36" display="https://podminky.urs.cz/item/CS_URS_2025_02/919726122"/>
    <hyperlink ref="F264" r:id="rId37" display="https://podminky.urs.cz/item/CS_URS_2025_02/919735113"/>
    <hyperlink ref="F267" r:id="rId38" display="https://podminky.urs.cz/item/CS_URS_2025_02/919735123"/>
    <hyperlink ref="F285" r:id="rId39" display="https://podminky.urs.cz/item/CS_URS_2025_02/997221571"/>
    <hyperlink ref="F287" r:id="rId40" display="https://podminky.urs.cz/item/CS_URS_2025_02/997221579"/>
    <hyperlink ref="F290" r:id="rId41" display="https://podminky.urs.cz/item/CS_URS_2025_02/997221612"/>
    <hyperlink ref="F292" r:id="rId42" display="https://podminky.urs.cz/item/CS_URS_2025_02/997221861"/>
    <hyperlink ref="F297" r:id="rId43" display="https://podminky.urs.cz/item/CS_URS_2025_02/997221873"/>
    <hyperlink ref="F300" r:id="rId44" display="https://podminky.urs.cz/item/CS_URS_2025_02/997221875"/>
    <hyperlink ref="F304" r:id="rId45" display="https://podminky.urs.cz/item/CS_URS_2025_02/998223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6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95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117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Polopodzemní kontejnery Kamenná - V. etapa</v>
      </c>
      <c r="F7" s="144"/>
      <c r="G7" s="144"/>
      <c r="H7" s="144"/>
      <c r="L7" s="22"/>
    </row>
    <row r="8" s="1" customFormat="1" ht="12" customHeight="1">
      <c r="B8" s="22"/>
      <c r="D8" s="144" t="s">
        <v>118</v>
      </c>
      <c r="L8" s="22"/>
    </row>
    <row r="9" s="2" customFormat="1" ht="16.5" customHeight="1">
      <c r="A9" s="40"/>
      <c r="B9" s="46"/>
      <c r="C9" s="40"/>
      <c r="D9" s="40"/>
      <c r="E9" s="145" t="s">
        <v>119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120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759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20. 10. 2025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36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38</v>
      </c>
      <c r="E32" s="40"/>
      <c r="F32" s="40"/>
      <c r="G32" s="40"/>
      <c r="H32" s="40"/>
      <c r="I32" s="40"/>
      <c r="J32" s="155">
        <f>ROUND(J96,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40</v>
      </c>
      <c r="G34" s="40"/>
      <c r="H34" s="40"/>
      <c r="I34" s="156" t="s">
        <v>39</v>
      </c>
      <c r="J34" s="156" t="s">
        <v>41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42</v>
      </c>
      <c r="E35" s="144" t="s">
        <v>43</v>
      </c>
      <c r="F35" s="158">
        <f>ROUND((SUM(BE96:BE305)),  2)</f>
        <v>0</v>
      </c>
      <c r="G35" s="40"/>
      <c r="H35" s="40"/>
      <c r="I35" s="159">
        <v>0.20999999999999999</v>
      </c>
      <c r="J35" s="158">
        <f>ROUND(((SUM(BE96:BE305))*I35),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44</v>
      </c>
      <c r="F36" s="158">
        <f>ROUND((SUM(BF96:BF305)),  2)</f>
        <v>0</v>
      </c>
      <c r="G36" s="40"/>
      <c r="H36" s="40"/>
      <c r="I36" s="159">
        <v>0.12</v>
      </c>
      <c r="J36" s="158">
        <f>ROUND(((SUM(BF96:BF305))*I36),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45</v>
      </c>
      <c r="F37" s="158">
        <f>ROUND((SUM(BG96:BG305)),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46</v>
      </c>
      <c r="F38" s="158">
        <f>ROUND((SUM(BH96:BH305)),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47</v>
      </c>
      <c r="F39" s="158">
        <f>ROUND((SUM(BI96:BI305)),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122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Polopodzemní kontejnery Kamenná - V. etapa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118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119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120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1.4 - Lokalita 5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Chomutov</v>
      </c>
      <c r="G56" s="42"/>
      <c r="H56" s="42"/>
      <c r="I56" s="34" t="s">
        <v>23</v>
      </c>
      <c r="J56" s="74" t="str">
        <f>IF(J14="","",J14)</f>
        <v>20. 10. 2025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Statutární město Chomutov</v>
      </c>
      <c r="G58" s="42"/>
      <c r="H58" s="42"/>
      <c r="I58" s="34" t="s">
        <v>31</v>
      </c>
      <c r="J58" s="38" t="str">
        <f>E23</f>
        <v>KAP Atelier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NOKU s.r.o.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123</v>
      </c>
      <c r="D61" s="173"/>
      <c r="E61" s="173"/>
      <c r="F61" s="173"/>
      <c r="G61" s="173"/>
      <c r="H61" s="173"/>
      <c r="I61" s="173"/>
      <c r="J61" s="174" t="s">
        <v>124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70</v>
      </c>
      <c r="D63" s="42"/>
      <c r="E63" s="42"/>
      <c r="F63" s="42"/>
      <c r="G63" s="42"/>
      <c r="H63" s="42"/>
      <c r="I63" s="42"/>
      <c r="J63" s="104">
        <f>J96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125</v>
      </c>
    </row>
    <row r="64" s="9" customFormat="1" ht="24.96" customHeight="1">
      <c r="A64" s="9"/>
      <c r="B64" s="176"/>
      <c r="C64" s="177"/>
      <c r="D64" s="178" t="s">
        <v>126</v>
      </c>
      <c r="E64" s="179"/>
      <c r="F64" s="179"/>
      <c r="G64" s="179"/>
      <c r="H64" s="179"/>
      <c r="I64" s="179"/>
      <c r="J64" s="180">
        <f>J97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127</v>
      </c>
      <c r="E65" s="184"/>
      <c r="F65" s="184"/>
      <c r="G65" s="184"/>
      <c r="H65" s="184"/>
      <c r="I65" s="184"/>
      <c r="J65" s="185">
        <f>J98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128</v>
      </c>
      <c r="E66" s="184"/>
      <c r="F66" s="184"/>
      <c r="G66" s="184"/>
      <c r="H66" s="184"/>
      <c r="I66" s="184"/>
      <c r="J66" s="185">
        <f>J179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129</v>
      </c>
      <c r="E67" s="184"/>
      <c r="F67" s="184"/>
      <c r="G67" s="184"/>
      <c r="H67" s="184"/>
      <c r="I67" s="184"/>
      <c r="J67" s="185">
        <f>J189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130</v>
      </c>
      <c r="E68" s="184"/>
      <c r="F68" s="184"/>
      <c r="G68" s="184"/>
      <c r="H68" s="184"/>
      <c r="I68" s="184"/>
      <c r="J68" s="185">
        <f>J227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131</v>
      </c>
      <c r="E69" s="184"/>
      <c r="F69" s="184"/>
      <c r="G69" s="184"/>
      <c r="H69" s="184"/>
      <c r="I69" s="184"/>
      <c r="J69" s="185">
        <f>J270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132</v>
      </c>
      <c r="E70" s="184"/>
      <c r="F70" s="184"/>
      <c r="G70" s="184"/>
      <c r="H70" s="184"/>
      <c r="I70" s="184"/>
      <c r="J70" s="185">
        <f>J284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6"/>
      <c r="C71" s="177"/>
      <c r="D71" s="178" t="s">
        <v>133</v>
      </c>
      <c r="E71" s="179"/>
      <c r="F71" s="179"/>
      <c r="G71" s="179"/>
      <c r="H71" s="179"/>
      <c r="I71" s="179"/>
      <c r="J71" s="180">
        <f>J287</f>
        <v>0</v>
      </c>
      <c r="K71" s="177"/>
      <c r="L71" s="18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2"/>
      <c r="C72" s="127"/>
      <c r="D72" s="183" t="s">
        <v>134</v>
      </c>
      <c r="E72" s="184"/>
      <c r="F72" s="184"/>
      <c r="G72" s="184"/>
      <c r="H72" s="184"/>
      <c r="I72" s="184"/>
      <c r="J72" s="185">
        <f>J288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7"/>
      <c r="D73" s="183" t="s">
        <v>135</v>
      </c>
      <c r="E73" s="184"/>
      <c r="F73" s="184"/>
      <c r="G73" s="184"/>
      <c r="H73" s="184"/>
      <c r="I73" s="184"/>
      <c r="J73" s="185">
        <f>J296</f>
        <v>0</v>
      </c>
      <c r="K73" s="127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7"/>
      <c r="D74" s="183" t="s">
        <v>136</v>
      </c>
      <c r="E74" s="184"/>
      <c r="F74" s="184"/>
      <c r="G74" s="184"/>
      <c r="H74" s="184"/>
      <c r="I74" s="184"/>
      <c r="J74" s="185">
        <f>J304</f>
        <v>0</v>
      </c>
      <c r="K74" s="127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80" s="2" customFormat="1" ht="6.96" customHeight="1">
      <c r="A80" s="40"/>
      <c r="B80" s="63"/>
      <c r="C80" s="64"/>
      <c r="D80" s="64"/>
      <c r="E80" s="64"/>
      <c r="F80" s="64"/>
      <c r="G80" s="64"/>
      <c r="H80" s="64"/>
      <c r="I80" s="64"/>
      <c r="J80" s="64"/>
      <c r="K80" s="64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4.96" customHeight="1">
      <c r="A81" s="40"/>
      <c r="B81" s="41"/>
      <c r="C81" s="25" t="s">
        <v>137</v>
      </c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16</v>
      </c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171" t="str">
        <f>E7</f>
        <v>Polopodzemní kontejnery Kamenná - V. etapa</v>
      </c>
      <c r="F84" s="34"/>
      <c r="G84" s="34"/>
      <c r="H84" s="34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" customFormat="1" ht="12" customHeight="1">
      <c r="B85" s="23"/>
      <c r="C85" s="34" t="s">
        <v>118</v>
      </c>
      <c r="D85" s="24"/>
      <c r="E85" s="24"/>
      <c r="F85" s="24"/>
      <c r="G85" s="24"/>
      <c r="H85" s="24"/>
      <c r="I85" s="24"/>
      <c r="J85" s="24"/>
      <c r="K85" s="24"/>
      <c r="L85" s="22"/>
    </row>
    <row r="86" s="2" customFormat="1" ht="16.5" customHeight="1">
      <c r="A86" s="40"/>
      <c r="B86" s="41"/>
      <c r="C86" s="42"/>
      <c r="D86" s="42"/>
      <c r="E86" s="171" t="s">
        <v>119</v>
      </c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120</v>
      </c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6.5" customHeight="1">
      <c r="A88" s="40"/>
      <c r="B88" s="41"/>
      <c r="C88" s="42"/>
      <c r="D88" s="42"/>
      <c r="E88" s="71" t="str">
        <f>E11</f>
        <v>SO 1.4 - Lokalita 5</v>
      </c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4" t="s">
        <v>21</v>
      </c>
      <c r="D90" s="42"/>
      <c r="E90" s="42"/>
      <c r="F90" s="29" t="str">
        <f>F14</f>
        <v>Chomutov</v>
      </c>
      <c r="G90" s="42"/>
      <c r="H90" s="42"/>
      <c r="I90" s="34" t="s">
        <v>23</v>
      </c>
      <c r="J90" s="74" t="str">
        <f>IF(J14="","",J14)</f>
        <v>20. 10. 2025</v>
      </c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4" t="s">
        <v>25</v>
      </c>
      <c r="D92" s="42"/>
      <c r="E92" s="42"/>
      <c r="F92" s="29" t="str">
        <f>E17</f>
        <v>Statutární město Chomutov</v>
      </c>
      <c r="G92" s="42"/>
      <c r="H92" s="42"/>
      <c r="I92" s="34" t="s">
        <v>31</v>
      </c>
      <c r="J92" s="38" t="str">
        <f>E23</f>
        <v>KAP Atelier s.r.o.</v>
      </c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4" t="s">
        <v>29</v>
      </c>
      <c r="D93" s="42"/>
      <c r="E93" s="42"/>
      <c r="F93" s="29" t="str">
        <f>IF(E20="","",E20)</f>
        <v>Vyplň údaj</v>
      </c>
      <c r="G93" s="42"/>
      <c r="H93" s="42"/>
      <c r="I93" s="34" t="s">
        <v>34</v>
      </c>
      <c r="J93" s="38" t="str">
        <f>E26</f>
        <v>NOKU s.r.o.</v>
      </c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0.32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4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11" customFormat="1" ht="29.28" customHeight="1">
      <c r="A95" s="187"/>
      <c r="B95" s="188"/>
      <c r="C95" s="189" t="s">
        <v>138</v>
      </c>
      <c r="D95" s="190" t="s">
        <v>57</v>
      </c>
      <c r="E95" s="190" t="s">
        <v>53</v>
      </c>
      <c r="F95" s="190" t="s">
        <v>54</v>
      </c>
      <c r="G95" s="190" t="s">
        <v>139</v>
      </c>
      <c r="H95" s="190" t="s">
        <v>140</v>
      </c>
      <c r="I95" s="190" t="s">
        <v>141</v>
      </c>
      <c r="J95" s="190" t="s">
        <v>124</v>
      </c>
      <c r="K95" s="191" t="s">
        <v>142</v>
      </c>
      <c r="L95" s="192"/>
      <c r="M95" s="94" t="s">
        <v>19</v>
      </c>
      <c r="N95" s="95" t="s">
        <v>42</v>
      </c>
      <c r="O95" s="95" t="s">
        <v>143</v>
      </c>
      <c r="P95" s="95" t="s">
        <v>144</v>
      </c>
      <c r="Q95" s="95" t="s">
        <v>145</v>
      </c>
      <c r="R95" s="95" t="s">
        <v>146</v>
      </c>
      <c r="S95" s="95" t="s">
        <v>147</v>
      </c>
      <c r="T95" s="96" t="s">
        <v>148</v>
      </c>
      <c r="U95" s="187"/>
      <c r="V95" s="187"/>
      <c r="W95" s="187"/>
      <c r="X95" s="187"/>
      <c r="Y95" s="187"/>
      <c r="Z95" s="187"/>
      <c r="AA95" s="187"/>
      <c r="AB95" s="187"/>
      <c r="AC95" s="187"/>
      <c r="AD95" s="187"/>
      <c r="AE95" s="187"/>
    </row>
    <row r="96" s="2" customFormat="1" ht="22.8" customHeight="1">
      <c r="A96" s="40"/>
      <c r="B96" s="41"/>
      <c r="C96" s="101" t="s">
        <v>149</v>
      </c>
      <c r="D96" s="42"/>
      <c r="E96" s="42"/>
      <c r="F96" s="42"/>
      <c r="G96" s="42"/>
      <c r="H96" s="42"/>
      <c r="I96" s="42"/>
      <c r="J96" s="193">
        <f>BK96</f>
        <v>0</v>
      </c>
      <c r="K96" s="42"/>
      <c r="L96" s="46"/>
      <c r="M96" s="97"/>
      <c r="N96" s="194"/>
      <c r="O96" s="98"/>
      <c r="P96" s="195">
        <f>P97+P287</f>
        <v>0</v>
      </c>
      <c r="Q96" s="98"/>
      <c r="R96" s="195">
        <f>R97+R287</f>
        <v>76.618066610000014</v>
      </c>
      <c r="S96" s="98"/>
      <c r="T96" s="196">
        <f>T97+T287</f>
        <v>4.5844999999999994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71</v>
      </c>
      <c r="AU96" s="19" t="s">
        <v>125</v>
      </c>
      <c r="BK96" s="197">
        <f>BK97+BK287</f>
        <v>0</v>
      </c>
    </row>
    <row r="97" s="12" customFormat="1" ht="25.92" customHeight="1">
      <c r="A97" s="12"/>
      <c r="B97" s="198"/>
      <c r="C97" s="199"/>
      <c r="D97" s="200" t="s">
        <v>71</v>
      </c>
      <c r="E97" s="201" t="s">
        <v>150</v>
      </c>
      <c r="F97" s="201" t="s">
        <v>151</v>
      </c>
      <c r="G97" s="199"/>
      <c r="H97" s="199"/>
      <c r="I97" s="202"/>
      <c r="J97" s="203">
        <f>BK97</f>
        <v>0</v>
      </c>
      <c r="K97" s="199"/>
      <c r="L97" s="204"/>
      <c r="M97" s="205"/>
      <c r="N97" s="206"/>
      <c r="O97" s="206"/>
      <c r="P97" s="207">
        <f>P98+P179+P189+P227+P270+P284</f>
        <v>0</v>
      </c>
      <c r="Q97" s="206"/>
      <c r="R97" s="207">
        <f>R98+R179+R189+R227+R270+R284</f>
        <v>76.618066610000014</v>
      </c>
      <c r="S97" s="206"/>
      <c r="T97" s="208">
        <f>T98+T179+T189+T227+T270+T284</f>
        <v>4.5844999999999994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9" t="s">
        <v>79</v>
      </c>
      <c r="AT97" s="210" t="s">
        <v>71</v>
      </c>
      <c r="AU97" s="210" t="s">
        <v>72</v>
      </c>
      <c r="AY97" s="209" t="s">
        <v>152</v>
      </c>
      <c r="BK97" s="211">
        <f>BK98+BK179+BK189+BK227+BK270+BK284</f>
        <v>0</v>
      </c>
    </row>
    <row r="98" s="12" customFormat="1" ht="22.8" customHeight="1">
      <c r="A98" s="12"/>
      <c r="B98" s="198"/>
      <c r="C98" s="199"/>
      <c r="D98" s="200" t="s">
        <v>71</v>
      </c>
      <c r="E98" s="212" t="s">
        <v>79</v>
      </c>
      <c r="F98" s="212" t="s">
        <v>153</v>
      </c>
      <c r="G98" s="199"/>
      <c r="H98" s="199"/>
      <c r="I98" s="202"/>
      <c r="J98" s="213">
        <f>BK98</f>
        <v>0</v>
      </c>
      <c r="K98" s="199"/>
      <c r="L98" s="204"/>
      <c r="M98" s="205"/>
      <c r="N98" s="206"/>
      <c r="O98" s="206"/>
      <c r="P98" s="207">
        <f>SUM(P99:P178)</f>
        <v>0</v>
      </c>
      <c r="Q98" s="206"/>
      <c r="R98" s="207">
        <f>SUM(R99:R178)</f>
        <v>55.460190000000004</v>
      </c>
      <c r="S98" s="206"/>
      <c r="T98" s="208">
        <f>SUM(T99:T178)</f>
        <v>4.5844999999999994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9" t="s">
        <v>79</v>
      </c>
      <c r="AT98" s="210" t="s">
        <v>71</v>
      </c>
      <c r="AU98" s="210" t="s">
        <v>79</v>
      </c>
      <c r="AY98" s="209" t="s">
        <v>152</v>
      </c>
      <c r="BK98" s="211">
        <f>SUM(BK99:BK178)</f>
        <v>0</v>
      </c>
    </row>
    <row r="99" s="2" customFormat="1" ht="24.15" customHeight="1">
      <c r="A99" s="40"/>
      <c r="B99" s="41"/>
      <c r="C99" s="214" t="s">
        <v>79</v>
      </c>
      <c r="D99" s="214" t="s">
        <v>154</v>
      </c>
      <c r="E99" s="215" t="s">
        <v>171</v>
      </c>
      <c r="F99" s="216" t="s">
        <v>172</v>
      </c>
      <c r="G99" s="217" t="s">
        <v>157</v>
      </c>
      <c r="H99" s="218">
        <v>5.75</v>
      </c>
      <c r="I99" s="219"/>
      <c r="J99" s="220">
        <f>ROUND(I99*H99,2)</f>
        <v>0</v>
      </c>
      <c r="K99" s="216" t="s">
        <v>158</v>
      </c>
      <c r="L99" s="46"/>
      <c r="M99" s="221" t="s">
        <v>19</v>
      </c>
      <c r="N99" s="222" t="s">
        <v>43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0.316</v>
      </c>
      <c r="T99" s="224">
        <f>S99*H99</f>
        <v>1.817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159</v>
      </c>
      <c r="AT99" s="225" t="s">
        <v>154</v>
      </c>
      <c r="AU99" s="225" t="s">
        <v>81</v>
      </c>
      <c r="AY99" s="19" t="s">
        <v>152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79</v>
      </c>
      <c r="BK99" s="226">
        <f>ROUND(I99*H99,2)</f>
        <v>0</v>
      </c>
      <c r="BL99" s="19" t="s">
        <v>159</v>
      </c>
      <c r="BM99" s="225" t="s">
        <v>655</v>
      </c>
    </row>
    <row r="100" s="2" customFormat="1">
      <c r="A100" s="40"/>
      <c r="B100" s="41"/>
      <c r="C100" s="42"/>
      <c r="D100" s="227" t="s">
        <v>161</v>
      </c>
      <c r="E100" s="42"/>
      <c r="F100" s="228" t="s">
        <v>174</v>
      </c>
      <c r="G100" s="42"/>
      <c r="H100" s="42"/>
      <c r="I100" s="229"/>
      <c r="J100" s="42"/>
      <c r="K100" s="42"/>
      <c r="L100" s="46"/>
      <c r="M100" s="230"/>
      <c r="N100" s="231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161</v>
      </c>
      <c r="AU100" s="19" t="s">
        <v>81</v>
      </c>
    </row>
    <row r="101" s="13" customFormat="1">
      <c r="A101" s="13"/>
      <c r="B101" s="232"/>
      <c r="C101" s="233"/>
      <c r="D101" s="234" t="s">
        <v>163</v>
      </c>
      <c r="E101" s="235" t="s">
        <v>19</v>
      </c>
      <c r="F101" s="236" t="s">
        <v>175</v>
      </c>
      <c r="G101" s="233"/>
      <c r="H101" s="235" t="s">
        <v>19</v>
      </c>
      <c r="I101" s="237"/>
      <c r="J101" s="233"/>
      <c r="K101" s="233"/>
      <c r="L101" s="238"/>
      <c r="M101" s="239"/>
      <c r="N101" s="240"/>
      <c r="O101" s="240"/>
      <c r="P101" s="240"/>
      <c r="Q101" s="240"/>
      <c r="R101" s="240"/>
      <c r="S101" s="240"/>
      <c r="T101" s="24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2" t="s">
        <v>163</v>
      </c>
      <c r="AU101" s="242" t="s">
        <v>81</v>
      </c>
      <c r="AV101" s="13" t="s">
        <v>79</v>
      </c>
      <c r="AW101" s="13" t="s">
        <v>33</v>
      </c>
      <c r="AX101" s="13" t="s">
        <v>72</v>
      </c>
      <c r="AY101" s="242" t="s">
        <v>152</v>
      </c>
    </row>
    <row r="102" s="14" customFormat="1">
      <c r="A102" s="14"/>
      <c r="B102" s="243"/>
      <c r="C102" s="244"/>
      <c r="D102" s="234" t="s">
        <v>163</v>
      </c>
      <c r="E102" s="245" t="s">
        <v>19</v>
      </c>
      <c r="F102" s="246" t="s">
        <v>760</v>
      </c>
      <c r="G102" s="244"/>
      <c r="H102" s="247">
        <v>5.75</v>
      </c>
      <c r="I102" s="248"/>
      <c r="J102" s="244"/>
      <c r="K102" s="244"/>
      <c r="L102" s="249"/>
      <c r="M102" s="250"/>
      <c r="N102" s="251"/>
      <c r="O102" s="251"/>
      <c r="P102" s="251"/>
      <c r="Q102" s="251"/>
      <c r="R102" s="251"/>
      <c r="S102" s="251"/>
      <c r="T102" s="252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3" t="s">
        <v>163</v>
      </c>
      <c r="AU102" s="253" t="s">
        <v>81</v>
      </c>
      <c r="AV102" s="14" t="s">
        <v>81</v>
      </c>
      <c r="AW102" s="14" t="s">
        <v>33</v>
      </c>
      <c r="AX102" s="14" t="s">
        <v>79</v>
      </c>
      <c r="AY102" s="253" t="s">
        <v>152</v>
      </c>
    </row>
    <row r="103" s="2" customFormat="1" ht="24.15" customHeight="1">
      <c r="A103" s="40"/>
      <c r="B103" s="41"/>
      <c r="C103" s="214" t="s">
        <v>81</v>
      </c>
      <c r="D103" s="214" t="s">
        <v>154</v>
      </c>
      <c r="E103" s="215" t="s">
        <v>177</v>
      </c>
      <c r="F103" s="216" t="s">
        <v>178</v>
      </c>
      <c r="G103" s="217" t="s">
        <v>179</v>
      </c>
      <c r="H103" s="218">
        <v>13.5</v>
      </c>
      <c r="I103" s="219"/>
      <c r="J103" s="220">
        <f>ROUND(I103*H103,2)</f>
        <v>0</v>
      </c>
      <c r="K103" s="216" t="s">
        <v>158</v>
      </c>
      <c r="L103" s="46"/>
      <c r="M103" s="221" t="s">
        <v>19</v>
      </c>
      <c r="N103" s="222" t="s">
        <v>43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0.20499999999999999</v>
      </c>
      <c r="T103" s="224">
        <f>S103*H103</f>
        <v>2.7674999999999996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159</v>
      </c>
      <c r="AT103" s="225" t="s">
        <v>154</v>
      </c>
      <c r="AU103" s="225" t="s">
        <v>81</v>
      </c>
      <c r="AY103" s="19" t="s">
        <v>152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79</v>
      </c>
      <c r="BK103" s="226">
        <f>ROUND(I103*H103,2)</f>
        <v>0</v>
      </c>
      <c r="BL103" s="19" t="s">
        <v>159</v>
      </c>
      <c r="BM103" s="225" t="s">
        <v>657</v>
      </c>
    </row>
    <row r="104" s="2" customFormat="1">
      <c r="A104" s="40"/>
      <c r="B104" s="41"/>
      <c r="C104" s="42"/>
      <c r="D104" s="227" t="s">
        <v>161</v>
      </c>
      <c r="E104" s="42"/>
      <c r="F104" s="228" t="s">
        <v>181</v>
      </c>
      <c r="G104" s="42"/>
      <c r="H104" s="42"/>
      <c r="I104" s="229"/>
      <c r="J104" s="42"/>
      <c r="K104" s="42"/>
      <c r="L104" s="46"/>
      <c r="M104" s="230"/>
      <c r="N104" s="231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161</v>
      </c>
      <c r="AU104" s="19" t="s">
        <v>81</v>
      </c>
    </row>
    <row r="105" s="14" customFormat="1">
      <c r="A105" s="14"/>
      <c r="B105" s="243"/>
      <c r="C105" s="244"/>
      <c r="D105" s="234" t="s">
        <v>163</v>
      </c>
      <c r="E105" s="245" t="s">
        <v>19</v>
      </c>
      <c r="F105" s="246" t="s">
        <v>761</v>
      </c>
      <c r="G105" s="244"/>
      <c r="H105" s="247">
        <v>13.5</v>
      </c>
      <c r="I105" s="248"/>
      <c r="J105" s="244"/>
      <c r="K105" s="244"/>
      <c r="L105" s="249"/>
      <c r="M105" s="250"/>
      <c r="N105" s="251"/>
      <c r="O105" s="251"/>
      <c r="P105" s="251"/>
      <c r="Q105" s="251"/>
      <c r="R105" s="251"/>
      <c r="S105" s="251"/>
      <c r="T105" s="252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3" t="s">
        <v>163</v>
      </c>
      <c r="AU105" s="253" t="s">
        <v>81</v>
      </c>
      <c r="AV105" s="14" t="s">
        <v>81</v>
      </c>
      <c r="AW105" s="14" t="s">
        <v>33</v>
      </c>
      <c r="AX105" s="14" t="s">
        <v>79</v>
      </c>
      <c r="AY105" s="253" t="s">
        <v>152</v>
      </c>
    </row>
    <row r="106" s="2" customFormat="1" ht="16.5" customHeight="1">
      <c r="A106" s="40"/>
      <c r="B106" s="41"/>
      <c r="C106" s="214" t="s">
        <v>170</v>
      </c>
      <c r="D106" s="214" t="s">
        <v>154</v>
      </c>
      <c r="E106" s="215" t="s">
        <v>525</v>
      </c>
      <c r="F106" s="216" t="s">
        <v>526</v>
      </c>
      <c r="G106" s="217" t="s">
        <v>157</v>
      </c>
      <c r="H106" s="218">
        <v>44</v>
      </c>
      <c r="I106" s="219"/>
      <c r="J106" s="220">
        <f>ROUND(I106*H106,2)</f>
        <v>0</v>
      </c>
      <c r="K106" s="216" t="s">
        <v>158</v>
      </c>
      <c r="L106" s="46"/>
      <c r="M106" s="221" t="s">
        <v>19</v>
      </c>
      <c r="N106" s="222" t="s">
        <v>43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159</v>
      </c>
      <c r="AT106" s="225" t="s">
        <v>154</v>
      </c>
      <c r="AU106" s="225" t="s">
        <v>81</v>
      </c>
      <c r="AY106" s="19" t="s">
        <v>152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79</v>
      </c>
      <c r="BK106" s="226">
        <f>ROUND(I106*H106,2)</f>
        <v>0</v>
      </c>
      <c r="BL106" s="19" t="s">
        <v>159</v>
      </c>
      <c r="BM106" s="225" t="s">
        <v>658</v>
      </c>
    </row>
    <row r="107" s="2" customFormat="1">
      <c r="A107" s="40"/>
      <c r="B107" s="41"/>
      <c r="C107" s="42"/>
      <c r="D107" s="227" t="s">
        <v>161</v>
      </c>
      <c r="E107" s="42"/>
      <c r="F107" s="228" t="s">
        <v>528</v>
      </c>
      <c r="G107" s="42"/>
      <c r="H107" s="42"/>
      <c r="I107" s="229"/>
      <c r="J107" s="42"/>
      <c r="K107" s="42"/>
      <c r="L107" s="46"/>
      <c r="M107" s="230"/>
      <c r="N107" s="231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161</v>
      </c>
      <c r="AU107" s="19" t="s">
        <v>81</v>
      </c>
    </row>
    <row r="108" s="14" customFormat="1">
      <c r="A108" s="14"/>
      <c r="B108" s="243"/>
      <c r="C108" s="244"/>
      <c r="D108" s="234" t="s">
        <v>163</v>
      </c>
      <c r="E108" s="245" t="s">
        <v>19</v>
      </c>
      <c r="F108" s="246" t="s">
        <v>419</v>
      </c>
      <c r="G108" s="244"/>
      <c r="H108" s="247">
        <v>44</v>
      </c>
      <c r="I108" s="248"/>
      <c r="J108" s="244"/>
      <c r="K108" s="244"/>
      <c r="L108" s="249"/>
      <c r="M108" s="250"/>
      <c r="N108" s="251"/>
      <c r="O108" s="251"/>
      <c r="P108" s="251"/>
      <c r="Q108" s="251"/>
      <c r="R108" s="251"/>
      <c r="S108" s="251"/>
      <c r="T108" s="252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3" t="s">
        <v>163</v>
      </c>
      <c r="AU108" s="253" t="s">
        <v>81</v>
      </c>
      <c r="AV108" s="14" t="s">
        <v>81</v>
      </c>
      <c r="AW108" s="14" t="s">
        <v>33</v>
      </c>
      <c r="AX108" s="14" t="s">
        <v>79</v>
      </c>
      <c r="AY108" s="253" t="s">
        <v>152</v>
      </c>
    </row>
    <row r="109" s="2" customFormat="1" ht="21.75" customHeight="1">
      <c r="A109" s="40"/>
      <c r="B109" s="41"/>
      <c r="C109" s="214" t="s">
        <v>159</v>
      </c>
      <c r="D109" s="214" t="s">
        <v>154</v>
      </c>
      <c r="E109" s="215" t="s">
        <v>530</v>
      </c>
      <c r="F109" s="216" t="s">
        <v>531</v>
      </c>
      <c r="G109" s="217" t="s">
        <v>186</v>
      </c>
      <c r="H109" s="218">
        <v>20.649999999999999</v>
      </c>
      <c r="I109" s="219"/>
      <c r="J109" s="220">
        <f>ROUND(I109*H109,2)</f>
        <v>0</v>
      </c>
      <c r="K109" s="216" t="s">
        <v>158</v>
      </c>
      <c r="L109" s="46"/>
      <c r="M109" s="221" t="s">
        <v>19</v>
      </c>
      <c r="N109" s="222" t="s">
        <v>43</v>
      </c>
      <c r="O109" s="86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5" t="s">
        <v>159</v>
      </c>
      <c r="AT109" s="225" t="s">
        <v>154</v>
      </c>
      <c r="AU109" s="225" t="s">
        <v>81</v>
      </c>
      <c r="AY109" s="19" t="s">
        <v>152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9" t="s">
        <v>79</v>
      </c>
      <c r="BK109" s="226">
        <f>ROUND(I109*H109,2)</f>
        <v>0</v>
      </c>
      <c r="BL109" s="19" t="s">
        <v>159</v>
      </c>
      <c r="BM109" s="225" t="s">
        <v>661</v>
      </c>
    </row>
    <row r="110" s="2" customFormat="1">
      <c r="A110" s="40"/>
      <c r="B110" s="41"/>
      <c r="C110" s="42"/>
      <c r="D110" s="227" t="s">
        <v>161</v>
      </c>
      <c r="E110" s="42"/>
      <c r="F110" s="228" t="s">
        <v>533</v>
      </c>
      <c r="G110" s="42"/>
      <c r="H110" s="42"/>
      <c r="I110" s="229"/>
      <c r="J110" s="42"/>
      <c r="K110" s="42"/>
      <c r="L110" s="46"/>
      <c r="M110" s="230"/>
      <c r="N110" s="231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161</v>
      </c>
      <c r="AU110" s="19" t="s">
        <v>81</v>
      </c>
    </row>
    <row r="111" s="13" customFormat="1">
      <c r="A111" s="13"/>
      <c r="B111" s="232"/>
      <c r="C111" s="233"/>
      <c r="D111" s="234" t="s">
        <v>163</v>
      </c>
      <c r="E111" s="235" t="s">
        <v>19</v>
      </c>
      <c r="F111" s="236" t="s">
        <v>534</v>
      </c>
      <c r="G111" s="233"/>
      <c r="H111" s="235" t="s">
        <v>19</v>
      </c>
      <c r="I111" s="237"/>
      <c r="J111" s="233"/>
      <c r="K111" s="233"/>
      <c r="L111" s="238"/>
      <c r="M111" s="239"/>
      <c r="N111" s="240"/>
      <c r="O111" s="240"/>
      <c r="P111" s="240"/>
      <c r="Q111" s="240"/>
      <c r="R111" s="240"/>
      <c r="S111" s="240"/>
      <c r="T111" s="24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2" t="s">
        <v>163</v>
      </c>
      <c r="AU111" s="242" t="s">
        <v>81</v>
      </c>
      <c r="AV111" s="13" t="s">
        <v>79</v>
      </c>
      <c r="AW111" s="13" t="s">
        <v>33</v>
      </c>
      <c r="AX111" s="13" t="s">
        <v>72</v>
      </c>
      <c r="AY111" s="242" t="s">
        <v>152</v>
      </c>
    </row>
    <row r="112" s="14" customFormat="1">
      <c r="A112" s="14"/>
      <c r="B112" s="243"/>
      <c r="C112" s="244"/>
      <c r="D112" s="234" t="s">
        <v>163</v>
      </c>
      <c r="E112" s="245" t="s">
        <v>19</v>
      </c>
      <c r="F112" s="246" t="s">
        <v>762</v>
      </c>
      <c r="G112" s="244"/>
      <c r="H112" s="247">
        <v>0.90000000000000002</v>
      </c>
      <c r="I112" s="248"/>
      <c r="J112" s="244"/>
      <c r="K112" s="244"/>
      <c r="L112" s="249"/>
      <c r="M112" s="250"/>
      <c r="N112" s="251"/>
      <c r="O112" s="251"/>
      <c r="P112" s="251"/>
      <c r="Q112" s="251"/>
      <c r="R112" s="251"/>
      <c r="S112" s="251"/>
      <c r="T112" s="252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3" t="s">
        <v>163</v>
      </c>
      <c r="AU112" s="253" t="s">
        <v>81</v>
      </c>
      <c r="AV112" s="14" t="s">
        <v>81</v>
      </c>
      <c r="AW112" s="14" t="s">
        <v>33</v>
      </c>
      <c r="AX112" s="14" t="s">
        <v>72</v>
      </c>
      <c r="AY112" s="253" t="s">
        <v>152</v>
      </c>
    </row>
    <row r="113" s="13" customFormat="1">
      <c r="A113" s="13"/>
      <c r="B113" s="232"/>
      <c r="C113" s="233"/>
      <c r="D113" s="234" t="s">
        <v>163</v>
      </c>
      <c r="E113" s="235" t="s">
        <v>19</v>
      </c>
      <c r="F113" s="236" t="s">
        <v>189</v>
      </c>
      <c r="G113" s="233"/>
      <c r="H113" s="235" t="s">
        <v>19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163</v>
      </c>
      <c r="AU113" s="242" t="s">
        <v>81</v>
      </c>
      <c r="AV113" s="13" t="s">
        <v>79</v>
      </c>
      <c r="AW113" s="13" t="s">
        <v>33</v>
      </c>
      <c r="AX113" s="13" t="s">
        <v>72</v>
      </c>
      <c r="AY113" s="242" t="s">
        <v>152</v>
      </c>
    </row>
    <row r="114" s="14" customFormat="1">
      <c r="A114" s="14"/>
      <c r="B114" s="243"/>
      <c r="C114" s="244"/>
      <c r="D114" s="234" t="s">
        <v>163</v>
      </c>
      <c r="E114" s="245" t="s">
        <v>19</v>
      </c>
      <c r="F114" s="246" t="s">
        <v>763</v>
      </c>
      <c r="G114" s="244"/>
      <c r="H114" s="247">
        <v>2.7999999999999998</v>
      </c>
      <c r="I114" s="248"/>
      <c r="J114" s="244"/>
      <c r="K114" s="244"/>
      <c r="L114" s="249"/>
      <c r="M114" s="250"/>
      <c r="N114" s="251"/>
      <c r="O114" s="251"/>
      <c r="P114" s="251"/>
      <c r="Q114" s="251"/>
      <c r="R114" s="251"/>
      <c r="S114" s="251"/>
      <c r="T114" s="252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3" t="s">
        <v>163</v>
      </c>
      <c r="AU114" s="253" t="s">
        <v>81</v>
      </c>
      <c r="AV114" s="14" t="s">
        <v>81</v>
      </c>
      <c r="AW114" s="14" t="s">
        <v>33</v>
      </c>
      <c r="AX114" s="14" t="s">
        <v>72</v>
      </c>
      <c r="AY114" s="253" t="s">
        <v>152</v>
      </c>
    </row>
    <row r="115" s="13" customFormat="1">
      <c r="A115" s="13"/>
      <c r="B115" s="232"/>
      <c r="C115" s="233"/>
      <c r="D115" s="234" t="s">
        <v>163</v>
      </c>
      <c r="E115" s="235" t="s">
        <v>19</v>
      </c>
      <c r="F115" s="236" t="s">
        <v>191</v>
      </c>
      <c r="G115" s="233"/>
      <c r="H115" s="235" t="s">
        <v>19</v>
      </c>
      <c r="I115" s="237"/>
      <c r="J115" s="233"/>
      <c r="K115" s="233"/>
      <c r="L115" s="238"/>
      <c r="M115" s="239"/>
      <c r="N115" s="240"/>
      <c r="O115" s="240"/>
      <c r="P115" s="240"/>
      <c r="Q115" s="240"/>
      <c r="R115" s="240"/>
      <c r="S115" s="240"/>
      <c r="T115" s="24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2" t="s">
        <v>163</v>
      </c>
      <c r="AU115" s="242" t="s">
        <v>81</v>
      </c>
      <c r="AV115" s="13" t="s">
        <v>79</v>
      </c>
      <c r="AW115" s="13" t="s">
        <v>33</v>
      </c>
      <c r="AX115" s="13" t="s">
        <v>72</v>
      </c>
      <c r="AY115" s="242" t="s">
        <v>152</v>
      </c>
    </row>
    <row r="116" s="13" customFormat="1">
      <c r="A116" s="13"/>
      <c r="B116" s="232"/>
      <c r="C116" s="233"/>
      <c r="D116" s="234" t="s">
        <v>163</v>
      </c>
      <c r="E116" s="235" t="s">
        <v>19</v>
      </c>
      <c r="F116" s="236" t="s">
        <v>192</v>
      </c>
      <c r="G116" s="233"/>
      <c r="H116" s="235" t="s">
        <v>19</v>
      </c>
      <c r="I116" s="237"/>
      <c r="J116" s="233"/>
      <c r="K116" s="233"/>
      <c r="L116" s="238"/>
      <c r="M116" s="239"/>
      <c r="N116" s="240"/>
      <c r="O116" s="240"/>
      <c r="P116" s="240"/>
      <c r="Q116" s="240"/>
      <c r="R116" s="240"/>
      <c r="S116" s="240"/>
      <c r="T116" s="24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2" t="s">
        <v>163</v>
      </c>
      <c r="AU116" s="242" t="s">
        <v>81</v>
      </c>
      <c r="AV116" s="13" t="s">
        <v>79</v>
      </c>
      <c r="AW116" s="13" t="s">
        <v>33</v>
      </c>
      <c r="AX116" s="13" t="s">
        <v>72</v>
      </c>
      <c r="AY116" s="242" t="s">
        <v>152</v>
      </c>
    </row>
    <row r="117" s="14" customFormat="1">
      <c r="A117" s="14"/>
      <c r="B117" s="243"/>
      <c r="C117" s="244"/>
      <c r="D117" s="234" t="s">
        <v>163</v>
      </c>
      <c r="E117" s="245" t="s">
        <v>19</v>
      </c>
      <c r="F117" s="246" t="s">
        <v>764</v>
      </c>
      <c r="G117" s="244"/>
      <c r="H117" s="247">
        <v>16.949999999999999</v>
      </c>
      <c r="I117" s="248"/>
      <c r="J117" s="244"/>
      <c r="K117" s="244"/>
      <c r="L117" s="249"/>
      <c r="M117" s="250"/>
      <c r="N117" s="251"/>
      <c r="O117" s="251"/>
      <c r="P117" s="251"/>
      <c r="Q117" s="251"/>
      <c r="R117" s="251"/>
      <c r="S117" s="251"/>
      <c r="T117" s="252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3" t="s">
        <v>163</v>
      </c>
      <c r="AU117" s="253" t="s">
        <v>81</v>
      </c>
      <c r="AV117" s="14" t="s">
        <v>81</v>
      </c>
      <c r="AW117" s="14" t="s">
        <v>33</v>
      </c>
      <c r="AX117" s="14" t="s">
        <v>72</v>
      </c>
      <c r="AY117" s="253" t="s">
        <v>152</v>
      </c>
    </row>
    <row r="118" s="15" customFormat="1">
      <c r="A118" s="15"/>
      <c r="B118" s="254"/>
      <c r="C118" s="255"/>
      <c r="D118" s="234" t="s">
        <v>163</v>
      </c>
      <c r="E118" s="256" t="s">
        <v>19</v>
      </c>
      <c r="F118" s="257" t="s">
        <v>194</v>
      </c>
      <c r="G118" s="255"/>
      <c r="H118" s="258">
        <v>20.649999999999999</v>
      </c>
      <c r="I118" s="259"/>
      <c r="J118" s="255"/>
      <c r="K118" s="255"/>
      <c r="L118" s="260"/>
      <c r="M118" s="261"/>
      <c r="N118" s="262"/>
      <c r="O118" s="262"/>
      <c r="P118" s="262"/>
      <c r="Q118" s="262"/>
      <c r="R118" s="262"/>
      <c r="S118" s="262"/>
      <c r="T118" s="263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64" t="s">
        <v>163</v>
      </c>
      <c r="AU118" s="264" t="s">
        <v>81</v>
      </c>
      <c r="AV118" s="15" t="s">
        <v>159</v>
      </c>
      <c r="AW118" s="15" t="s">
        <v>33</v>
      </c>
      <c r="AX118" s="15" t="s">
        <v>79</v>
      </c>
      <c r="AY118" s="264" t="s">
        <v>152</v>
      </c>
    </row>
    <row r="119" s="2" customFormat="1" ht="24.15" customHeight="1">
      <c r="A119" s="40"/>
      <c r="B119" s="41"/>
      <c r="C119" s="214" t="s">
        <v>183</v>
      </c>
      <c r="D119" s="214" t="s">
        <v>154</v>
      </c>
      <c r="E119" s="215" t="s">
        <v>538</v>
      </c>
      <c r="F119" s="216" t="s">
        <v>539</v>
      </c>
      <c r="G119" s="217" t="s">
        <v>186</v>
      </c>
      <c r="H119" s="218">
        <v>40.247999999999998</v>
      </c>
      <c r="I119" s="219"/>
      <c r="J119" s="220">
        <f>ROUND(I119*H119,2)</f>
        <v>0</v>
      </c>
      <c r="K119" s="216" t="s">
        <v>158</v>
      </c>
      <c r="L119" s="46"/>
      <c r="M119" s="221" t="s">
        <v>19</v>
      </c>
      <c r="N119" s="222" t="s">
        <v>43</v>
      </c>
      <c r="O119" s="86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159</v>
      </c>
      <c r="AT119" s="225" t="s">
        <v>154</v>
      </c>
      <c r="AU119" s="225" t="s">
        <v>81</v>
      </c>
      <c r="AY119" s="19" t="s">
        <v>152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79</v>
      </c>
      <c r="BK119" s="226">
        <f>ROUND(I119*H119,2)</f>
        <v>0</v>
      </c>
      <c r="BL119" s="19" t="s">
        <v>159</v>
      </c>
      <c r="BM119" s="225" t="s">
        <v>666</v>
      </c>
    </row>
    <row r="120" s="2" customFormat="1">
      <c r="A120" s="40"/>
      <c r="B120" s="41"/>
      <c r="C120" s="42"/>
      <c r="D120" s="227" t="s">
        <v>161</v>
      </c>
      <c r="E120" s="42"/>
      <c r="F120" s="228" t="s">
        <v>541</v>
      </c>
      <c r="G120" s="42"/>
      <c r="H120" s="42"/>
      <c r="I120" s="229"/>
      <c r="J120" s="42"/>
      <c r="K120" s="42"/>
      <c r="L120" s="46"/>
      <c r="M120" s="230"/>
      <c r="N120" s="231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161</v>
      </c>
      <c r="AU120" s="19" t="s">
        <v>81</v>
      </c>
    </row>
    <row r="121" s="13" customFormat="1">
      <c r="A121" s="13"/>
      <c r="B121" s="232"/>
      <c r="C121" s="233"/>
      <c r="D121" s="234" t="s">
        <v>163</v>
      </c>
      <c r="E121" s="235" t="s">
        <v>19</v>
      </c>
      <c r="F121" s="236" t="s">
        <v>200</v>
      </c>
      <c r="G121" s="233"/>
      <c r="H121" s="235" t="s">
        <v>19</v>
      </c>
      <c r="I121" s="237"/>
      <c r="J121" s="233"/>
      <c r="K121" s="233"/>
      <c r="L121" s="238"/>
      <c r="M121" s="239"/>
      <c r="N121" s="240"/>
      <c r="O121" s="240"/>
      <c r="P121" s="240"/>
      <c r="Q121" s="240"/>
      <c r="R121" s="240"/>
      <c r="S121" s="240"/>
      <c r="T121" s="24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2" t="s">
        <v>163</v>
      </c>
      <c r="AU121" s="242" t="s">
        <v>81</v>
      </c>
      <c r="AV121" s="13" t="s">
        <v>79</v>
      </c>
      <c r="AW121" s="13" t="s">
        <v>33</v>
      </c>
      <c r="AX121" s="13" t="s">
        <v>72</v>
      </c>
      <c r="AY121" s="242" t="s">
        <v>152</v>
      </c>
    </row>
    <row r="122" s="14" customFormat="1">
      <c r="A122" s="14"/>
      <c r="B122" s="243"/>
      <c r="C122" s="244"/>
      <c r="D122" s="234" t="s">
        <v>163</v>
      </c>
      <c r="E122" s="245" t="s">
        <v>19</v>
      </c>
      <c r="F122" s="246" t="s">
        <v>542</v>
      </c>
      <c r="G122" s="244"/>
      <c r="H122" s="247">
        <v>40.247999999999998</v>
      </c>
      <c r="I122" s="248"/>
      <c r="J122" s="244"/>
      <c r="K122" s="244"/>
      <c r="L122" s="249"/>
      <c r="M122" s="250"/>
      <c r="N122" s="251"/>
      <c r="O122" s="251"/>
      <c r="P122" s="251"/>
      <c r="Q122" s="251"/>
      <c r="R122" s="251"/>
      <c r="S122" s="251"/>
      <c r="T122" s="252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3" t="s">
        <v>163</v>
      </c>
      <c r="AU122" s="253" t="s">
        <v>81</v>
      </c>
      <c r="AV122" s="14" t="s">
        <v>81</v>
      </c>
      <c r="AW122" s="14" t="s">
        <v>33</v>
      </c>
      <c r="AX122" s="14" t="s">
        <v>79</v>
      </c>
      <c r="AY122" s="253" t="s">
        <v>152</v>
      </c>
    </row>
    <row r="123" s="2" customFormat="1" ht="37.8" customHeight="1">
      <c r="A123" s="40"/>
      <c r="B123" s="41"/>
      <c r="C123" s="214" t="s">
        <v>195</v>
      </c>
      <c r="D123" s="214" t="s">
        <v>154</v>
      </c>
      <c r="E123" s="215" t="s">
        <v>203</v>
      </c>
      <c r="F123" s="216" t="s">
        <v>204</v>
      </c>
      <c r="G123" s="217" t="s">
        <v>186</v>
      </c>
      <c r="H123" s="218">
        <v>67.498000000000005</v>
      </c>
      <c r="I123" s="219"/>
      <c r="J123" s="220">
        <f>ROUND(I123*H123,2)</f>
        <v>0</v>
      </c>
      <c r="K123" s="216" t="s">
        <v>158</v>
      </c>
      <c r="L123" s="46"/>
      <c r="M123" s="221" t="s">
        <v>19</v>
      </c>
      <c r="N123" s="222" t="s">
        <v>43</v>
      </c>
      <c r="O123" s="86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159</v>
      </c>
      <c r="AT123" s="225" t="s">
        <v>154</v>
      </c>
      <c r="AU123" s="225" t="s">
        <v>81</v>
      </c>
      <c r="AY123" s="19" t="s">
        <v>152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79</v>
      </c>
      <c r="BK123" s="226">
        <f>ROUND(I123*H123,2)</f>
        <v>0</v>
      </c>
      <c r="BL123" s="19" t="s">
        <v>159</v>
      </c>
      <c r="BM123" s="225" t="s">
        <v>667</v>
      </c>
    </row>
    <row r="124" s="2" customFormat="1">
      <c r="A124" s="40"/>
      <c r="B124" s="41"/>
      <c r="C124" s="42"/>
      <c r="D124" s="227" t="s">
        <v>161</v>
      </c>
      <c r="E124" s="42"/>
      <c r="F124" s="228" t="s">
        <v>206</v>
      </c>
      <c r="G124" s="42"/>
      <c r="H124" s="42"/>
      <c r="I124" s="229"/>
      <c r="J124" s="42"/>
      <c r="K124" s="42"/>
      <c r="L124" s="46"/>
      <c r="M124" s="230"/>
      <c r="N124" s="231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161</v>
      </c>
      <c r="AU124" s="19" t="s">
        <v>81</v>
      </c>
    </row>
    <row r="125" s="14" customFormat="1">
      <c r="A125" s="14"/>
      <c r="B125" s="243"/>
      <c r="C125" s="244"/>
      <c r="D125" s="234" t="s">
        <v>163</v>
      </c>
      <c r="E125" s="245" t="s">
        <v>19</v>
      </c>
      <c r="F125" s="246" t="s">
        <v>765</v>
      </c>
      <c r="G125" s="244"/>
      <c r="H125" s="247">
        <v>6.5999999999999996</v>
      </c>
      <c r="I125" s="248"/>
      <c r="J125" s="244"/>
      <c r="K125" s="244"/>
      <c r="L125" s="249"/>
      <c r="M125" s="250"/>
      <c r="N125" s="251"/>
      <c r="O125" s="251"/>
      <c r="P125" s="251"/>
      <c r="Q125" s="251"/>
      <c r="R125" s="251"/>
      <c r="S125" s="251"/>
      <c r="T125" s="25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3" t="s">
        <v>163</v>
      </c>
      <c r="AU125" s="253" t="s">
        <v>81</v>
      </c>
      <c r="AV125" s="14" t="s">
        <v>81</v>
      </c>
      <c r="AW125" s="14" t="s">
        <v>33</v>
      </c>
      <c r="AX125" s="14" t="s">
        <v>72</v>
      </c>
      <c r="AY125" s="253" t="s">
        <v>152</v>
      </c>
    </row>
    <row r="126" s="14" customFormat="1">
      <c r="A126" s="14"/>
      <c r="B126" s="243"/>
      <c r="C126" s="244"/>
      <c r="D126" s="234" t="s">
        <v>163</v>
      </c>
      <c r="E126" s="245" t="s">
        <v>19</v>
      </c>
      <c r="F126" s="246" t="s">
        <v>766</v>
      </c>
      <c r="G126" s="244"/>
      <c r="H126" s="247">
        <v>60.898000000000003</v>
      </c>
      <c r="I126" s="248"/>
      <c r="J126" s="244"/>
      <c r="K126" s="244"/>
      <c r="L126" s="249"/>
      <c r="M126" s="250"/>
      <c r="N126" s="251"/>
      <c r="O126" s="251"/>
      <c r="P126" s="251"/>
      <c r="Q126" s="251"/>
      <c r="R126" s="251"/>
      <c r="S126" s="251"/>
      <c r="T126" s="25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3" t="s">
        <v>163</v>
      </c>
      <c r="AU126" s="253" t="s">
        <v>81</v>
      </c>
      <c r="AV126" s="14" t="s">
        <v>81</v>
      </c>
      <c r="AW126" s="14" t="s">
        <v>33</v>
      </c>
      <c r="AX126" s="14" t="s">
        <v>72</v>
      </c>
      <c r="AY126" s="253" t="s">
        <v>152</v>
      </c>
    </row>
    <row r="127" s="15" customFormat="1">
      <c r="A127" s="15"/>
      <c r="B127" s="254"/>
      <c r="C127" s="255"/>
      <c r="D127" s="234" t="s">
        <v>163</v>
      </c>
      <c r="E127" s="256" t="s">
        <v>19</v>
      </c>
      <c r="F127" s="257" t="s">
        <v>194</v>
      </c>
      <c r="G127" s="255"/>
      <c r="H127" s="258">
        <v>67.498000000000005</v>
      </c>
      <c r="I127" s="259"/>
      <c r="J127" s="255"/>
      <c r="K127" s="255"/>
      <c r="L127" s="260"/>
      <c r="M127" s="261"/>
      <c r="N127" s="262"/>
      <c r="O127" s="262"/>
      <c r="P127" s="262"/>
      <c r="Q127" s="262"/>
      <c r="R127" s="262"/>
      <c r="S127" s="262"/>
      <c r="T127" s="263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4" t="s">
        <v>163</v>
      </c>
      <c r="AU127" s="264" t="s">
        <v>81</v>
      </c>
      <c r="AV127" s="15" t="s">
        <v>159</v>
      </c>
      <c r="AW127" s="15" t="s">
        <v>33</v>
      </c>
      <c r="AX127" s="15" t="s">
        <v>79</v>
      </c>
      <c r="AY127" s="264" t="s">
        <v>152</v>
      </c>
    </row>
    <row r="128" s="2" customFormat="1" ht="37.8" customHeight="1">
      <c r="A128" s="40"/>
      <c r="B128" s="41"/>
      <c r="C128" s="214" t="s">
        <v>202</v>
      </c>
      <c r="D128" s="214" t="s">
        <v>154</v>
      </c>
      <c r="E128" s="215" t="s">
        <v>209</v>
      </c>
      <c r="F128" s="216" t="s">
        <v>670</v>
      </c>
      <c r="G128" s="217" t="s">
        <v>186</v>
      </c>
      <c r="H128" s="218">
        <v>337.49000000000001</v>
      </c>
      <c r="I128" s="219"/>
      <c r="J128" s="220">
        <f>ROUND(I128*H128,2)</f>
        <v>0</v>
      </c>
      <c r="K128" s="216" t="s">
        <v>158</v>
      </c>
      <c r="L128" s="46"/>
      <c r="M128" s="221" t="s">
        <v>19</v>
      </c>
      <c r="N128" s="222" t="s">
        <v>43</v>
      </c>
      <c r="O128" s="86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5" t="s">
        <v>159</v>
      </c>
      <c r="AT128" s="225" t="s">
        <v>154</v>
      </c>
      <c r="AU128" s="225" t="s">
        <v>81</v>
      </c>
      <c r="AY128" s="19" t="s">
        <v>152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9" t="s">
        <v>79</v>
      </c>
      <c r="BK128" s="226">
        <f>ROUND(I128*H128,2)</f>
        <v>0</v>
      </c>
      <c r="BL128" s="19" t="s">
        <v>159</v>
      </c>
      <c r="BM128" s="225" t="s">
        <v>671</v>
      </c>
    </row>
    <row r="129" s="2" customFormat="1">
      <c r="A129" s="40"/>
      <c r="B129" s="41"/>
      <c r="C129" s="42"/>
      <c r="D129" s="227" t="s">
        <v>161</v>
      </c>
      <c r="E129" s="42"/>
      <c r="F129" s="228" t="s">
        <v>212</v>
      </c>
      <c r="G129" s="42"/>
      <c r="H129" s="42"/>
      <c r="I129" s="229"/>
      <c r="J129" s="42"/>
      <c r="K129" s="42"/>
      <c r="L129" s="46"/>
      <c r="M129" s="230"/>
      <c r="N129" s="231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161</v>
      </c>
      <c r="AU129" s="19" t="s">
        <v>81</v>
      </c>
    </row>
    <row r="130" s="14" customFormat="1">
      <c r="A130" s="14"/>
      <c r="B130" s="243"/>
      <c r="C130" s="244"/>
      <c r="D130" s="234" t="s">
        <v>163</v>
      </c>
      <c r="E130" s="245" t="s">
        <v>19</v>
      </c>
      <c r="F130" s="246" t="s">
        <v>767</v>
      </c>
      <c r="G130" s="244"/>
      <c r="H130" s="247">
        <v>337.49000000000001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163</v>
      </c>
      <c r="AU130" s="253" t="s">
        <v>81</v>
      </c>
      <c r="AV130" s="14" t="s">
        <v>81</v>
      </c>
      <c r="AW130" s="14" t="s">
        <v>33</v>
      </c>
      <c r="AX130" s="14" t="s">
        <v>79</v>
      </c>
      <c r="AY130" s="253" t="s">
        <v>152</v>
      </c>
    </row>
    <row r="131" s="2" customFormat="1" ht="24.15" customHeight="1">
      <c r="A131" s="40"/>
      <c r="B131" s="41"/>
      <c r="C131" s="214" t="s">
        <v>208</v>
      </c>
      <c r="D131" s="214" t="s">
        <v>154</v>
      </c>
      <c r="E131" s="215" t="s">
        <v>215</v>
      </c>
      <c r="F131" s="216" t="s">
        <v>216</v>
      </c>
      <c r="G131" s="217" t="s">
        <v>186</v>
      </c>
      <c r="H131" s="218">
        <v>67.498000000000005</v>
      </c>
      <c r="I131" s="219"/>
      <c r="J131" s="220">
        <f>ROUND(I131*H131,2)</f>
        <v>0</v>
      </c>
      <c r="K131" s="216" t="s">
        <v>158</v>
      </c>
      <c r="L131" s="46"/>
      <c r="M131" s="221" t="s">
        <v>19</v>
      </c>
      <c r="N131" s="222" t="s">
        <v>43</v>
      </c>
      <c r="O131" s="86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159</v>
      </c>
      <c r="AT131" s="225" t="s">
        <v>154</v>
      </c>
      <c r="AU131" s="225" t="s">
        <v>81</v>
      </c>
      <c r="AY131" s="19" t="s">
        <v>152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79</v>
      </c>
      <c r="BK131" s="226">
        <f>ROUND(I131*H131,2)</f>
        <v>0</v>
      </c>
      <c r="BL131" s="19" t="s">
        <v>159</v>
      </c>
      <c r="BM131" s="225" t="s">
        <v>673</v>
      </c>
    </row>
    <row r="132" s="2" customFormat="1">
      <c r="A132" s="40"/>
      <c r="B132" s="41"/>
      <c r="C132" s="42"/>
      <c r="D132" s="227" t="s">
        <v>161</v>
      </c>
      <c r="E132" s="42"/>
      <c r="F132" s="228" t="s">
        <v>218</v>
      </c>
      <c r="G132" s="42"/>
      <c r="H132" s="42"/>
      <c r="I132" s="229"/>
      <c r="J132" s="42"/>
      <c r="K132" s="42"/>
      <c r="L132" s="46"/>
      <c r="M132" s="230"/>
      <c r="N132" s="231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161</v>
      </c>
      <c r="AU132" s="19" t="s">
        <v>81</v>
      </c>
    </row>
    <row r="133" s="2" customFormat="1" ht="24.15" customHeight="1">
      <c r="A133" s="40"/>
      <c r="B133" s="41"/>
      <c r="C133" s="214" t="s">
        <v>214</v>
      </c>
      <c r="D133" s="214" t="s">
        <v>154</v>
      </c>
      <c r="E133" s="215" t="s">
        <v>220</v>
      </c>
      <c r="F133" s="216" t="s">
        <v>221</v>
      </c>
      <c r="G133" s="217" t="s">
        <v>186</v>
      </c>
      <c r="H133" s="218">
        <v>16.949999999999999</v>
      </c>
      <c r="I133" s="219"/>
      <c r="J133" s="220">
        <f>ROUND(I133*H133,2)</f>
        <v>0</v>
      </c>
      <c r="K133" s="216" t="s">
        <v>158</v>
      </c>
      <c r="L133" s="46"/>
      <c r="M133" s="221" t="s">
        <v>19</v>
      </c>
      <c r="N133" s="222" t="s">
        <v>43</v>
      </c>
      <c r="O133" s="86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5" t="s">
        <v>159</v>
      </c>
      <c r="AT133" s="225" t="s">
        <v>154</v>
      </c>
      <c r="AU133" s="225" t="s">
        <v>81</v>
      </c>
      <c r="AY133" s="19" t="s">
        <v>152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9" t="s">
        <v>79</v>
      </c>
      <c r="BK133" s="226">
        <f>ROUND(I133*H133,2)</f>
        <v>0</v>
      </c>
      <c r="BL133" s="19" t="s">
        <v>159</v>
      </c>
      <c r="BM133" s="225" t="s">
        <v>674</v>
      </c>
    </row>
    <row r="134" s="2" customFormat="1">
      <c r="A134" s="40"/>
      <c r="B134" s="41"/>
      <c r="C134" s="42"/>
      <c r="D134" s="227" t="s">
        <v>161</v>
      </c>
      <c r="E134" s="42"/>
      <c r="F134" s="228" t="s">
        <v>223</v>
      </c>
      <c r="G134" s="42"/>
      <c r="H134" s="42"/>
      <c r="I134" s="229"/>
      <c r="J134" s="42"/>
      <c r="K134" s="42"/>
      <c r="L134" s="46"/>
      <c r="M134" s="230"/>
      <c r="N134" s="231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161</v>
      </c>
      <c r="AU134" s="19" t="s">
        <v>81</v>
      </c>
    </row>
    <row r="135" s="13" customFormat="1">
      <c r="A135" s="13"/>
      <c r="B135" s="232"/>
      <c r="C135" s="233"/>
      <c r="D135" s="234" t="s">
        <v>163</v>
      </c>
      <c r="E135" s="235" t="s">
        <v>19</v>
      </c>
      <c r="F135" s="236" t="s">
        <v>534</v>
      </c>
      <c r="G135" s="233"/>
      <c r="H135" s="235" t="s">
        <v>19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163</v>
      </c>
      <c r="AU135" s="242" t="s">
        <v>81</v>
      </c>
      <c r="AV135" s="13" t="s">
        <v>79</v>
      </c>
      <c r="AW135" s="13" t="s">
        <v>33</v>
      </c>
      <c r="AX135" s="13" t="s">
        <v>72</v>
      </c>
      <c r="AY135" s="242" t="s">
        <v>152</v>
      </c>
    </row>
    <row r="136" s="14" customFormat="1">
      <c r="A136" s="14"/>
      <c r="B136" s="243"/>
      <c r="C136" s="244"/>
      <c r="D136" s="234" t="s">
        <v>163</v>
      </c>
      <c r="E136" s="245" t="s">
        <v>19</v>
      </c>
      <c r="F136" s="246" t="s">
        <v>768</v>
      </c>
      <c r="G136" s="244"/>
      <c r="H136" s="247">
        <v>1.5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3" t="s">
        <v>163</v>
      </c>
      <c r="AU136" s="253" t="s">
        <v>81</v>
      </c>
      <c r="AV136" s="14" t="s">
        <v>81</v>
      </c>
      <c r="AW136" s="14" t="s">
        <v>33</v>
      </c>
      <c r="AX136" s="14" t="s">
        <v>72</v>
      </c>
      <c r="AY136" s="253" t="s">
        <v>152</v>
      </c>
    </row>
    <row r="137" s="13" customFormat="1">
      <c r="A137" s="13"/>
      <c r="B137" s="232"/>
      <c r="C137" s="233"/>
      <c r="D137" s="234" t="s">
        <v>163</v>
      </c>
      <c r="E137" s="235" t="s">
        <v>19</v>
      </c>
      <c r="F137" s="236" t="s">
        <v>189</v>
      </c>
      <c r="G137" s="233"/>
      <c r="H137" s="235" t="s">
        <v>19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163</v>
      </c>
      <c r="AU137" s="242" t="s">
        <v>81</v>
      </c>
      <c r="AV137" s="13" t="s">
        <v>79</v>
      </c>
      <c r="AW137" s="13" t="s">
        <v>33</v>
      </c>
      <c r="AX137" s="13" t="s">
        <v>72</v>
      </c>
      <c r="AY137" s="242" t="s">
        <v>152</v>
      </c>
    </row>
    <row r="138" s="14" customFormat="1">
      <c r="A138" s="14"/>
      <c r="B138" s="243"/>
      <c r="C138" s="244"/>
      <c r="D138" s="234" t="s">
        <v>163</v>
      </c>
      <c r="E138" s="245" t="s">
        <v>19</v>
      </c>
      <c r="F138" s="246" t="s">
        <v>769</v>
      </c>
      <c r="G138" s="244"/>
      <c r="H138" s="247">
        <v>7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163</v>
      </c>
      <c r="AU138" s="253" t="s">
        <v>81</v>
      </c>
      <c r="AV138" s="14" t="s">
        <v>81</v>
      </c>
      <c r="AW138" s="14" t="s">
        <v>33</v>
      </c>
      <c r="AX138" s="14" t="s">
        <v>72</v>
      </c>
      <c r="AY138" s="253" t="s">
        <v>152</v>
      </c>
    </row>
    <row r="139" s="13" customFormat="1">
      <c r="A139" s="13"/>
      <c r="B139" s="232"/>
      <c r="C139" s="233"/>
      <c r="D139" s="234" t="s">
        <v>163</v>
      </c>
      <c r="E139" s="235" t="s">
        <v>19</v>
      </c>
      <c r="F139" s="236" t="s">
        <v>225</v>
      </c>
      <c r="G139" s="233"/>
      <c r="H139" s="235" t="s">
        <v>19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163</v>
      </c>
      <c r="AU139" s="242" t="s">
        <v>81</v>
      </c>
      <c r="AV139" s="13" t="s">
        <v>79</v>
      </c>
      <c r="AW139" s="13" t="s">
        <v>33</v>
      </c>
      <c r="AX139" s="13" t="s">
        <v>72</v>
      </c>
      <c r="AY139" s="242" t="s">
        <v>152</v>
      </c>
    </row>
    <row r="140" s="14" customFormat="1">
      <c r="A140" s="14"/>
      <c r="B140" s="243"/>
      <c r="C140" s="244"/>
      <c r="D140" s="234" t="s">
        <v>163</v>
      </c>
      <c r="E140" s="245" t="s">
        <v>19</v>
      </c>
      <c r="F140" s="246" t="s">
        <v>552</v>
      </c>
      <c r="G140" s="244"/>
      <c r="H140" s="247">
        <v>8.4499999999999993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3" t="s">
        <v>163</v>
      </c>
      <c r="AU140" s="253" t="s">
        <v>81</v>
      </c>
      <c r="AV140" s="14" t="s">
        <v>81</v>
      </c>
      <c r="AW140" s="14" t="s">
        <v>33</v>
      </c>
      <c r="AX140" s="14" t="s">
        <v>72</v>
      </c>
      <c r="AY140" s="253" t="s">
        <v>152</v>
      </c>
    </row>
    <row r="141" s="15" customFormat="1">
      <c r="A141" s="15"/>
      <c r="B141" s="254"/>
      <c r="C141" s="255"/>
      <c r="D141" s="234" t="s">
        <v>163</v>
      </c>
      <c r="E141" s="256" t="s">
        <v>19</v>
      </c>
      <c r="F141" s="257" t="s">
        <v>194</v>
      </c>
      <c r="G141" s="255"/>
      <c r="H141" s="258">
        <v>16.949999999999999</v>
      </c>
      <c r="I141" s="259"/>
      <c r="J141" s="255"/>
      <c r="K141" s="255"/>
      <c r="L141" s="260"/>
      <c r="M141" s="261"/>
      <c r="N141" s="262"/>
      <c r="O141" s="262"/>
      <c r="P141" s="262"/>
      <c r="Q141" s="262"/>
      <c r="R141" s="262"/>
      <c r="S141" s="262"/>
      <c r="T141" s="263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4" t="s">
        <v>163</v>
      </c>
      <c r="AU141" s="264" t="s">
        <v>81</v>
      </c>
      <c r="AV141" s="15" t="s">
        <v>159</v>
      </c>
      <c r="AW141" s="15" t="s">
        <v>33</v>
      </c>
      <c r="AX141" s="15" t="s">
        <v>79</v>
      </c>
      <c r="AY141" s="264" t="s">
        <v>152</v>
      </c>
    </row>
    <row r="142" s="2" customFormat="1" ht="16.5" customHeight="1">
      <c r="A142" s="40"/>
      <c r="B142" s="41"/>
      <c r="C142" s="265" t="s">
        <v>219</v>
      </c>
      <c r="D142" s="265" t="s">
        <v>228</v>
      </c>
      <c r="E142" s="266" t="s">
        <v>229</v>
      </c>
      <c r="F142" s="267" t="s">
        <v>230</v>
      </c>
      <c r="G142" s="268" t="s">
        <v>231</v>
      </c>
      <c r="H142" s="269">
        <v>33.899999999999999</v>
      </c>
      <c r="I142" s="270"/>
      <c r="J142" s="271">
        <f>ROUND(I142*H142,2)</f>
        <v>0</v>
      </c>
      <c r="K142" s="267" t="s">
        <v>158</v>
      </c>
      <c r="L142" s="272"/>
      <c r="M142" s="273" t="s">
        <v>19</v>
      </c>
      <c r="N142" s="274" t="s">
        <v>43</v>
      </c>
      <c r="O142" s="86"/>
      <c r="P142" s="223">
        <f>O142*H142</f>
        <v>0</v>
      </c>
      <c r="Q142" s="223">
        <v>1</v>
      </c>
      <c r="R142" s="223">
        <f>Q142*H142</f>
        <v>33.899999999999999</v>
      </c>
      <c r="S142" s="223">
        <v>0</v>
      </c>
      <c r="T142" s="224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5" t="s">
        <v>208</v>
      </c>
      <c r="AT142" s="225" t="s">
        <v>228</v>
      </c>
      <c r="AU142" s="225" t="s">
        <v>81</v>
      </c>
      <c r="AY142" s="19" t="s">
        <v>152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9" t="s">
        <v>79</v>
      </c>
      <c r="BK142" s="226">
        <f>ROUND(I142*H142,2)</f>
        <v>0</v>
      </c>
      <c r="BL142" s="19" t="s">
        <v>159</v>
      </c>
      <c r="BM142" s="225" t="s">
        <v>677</v>
      </c>
    </row>
    <row r="143" s="14" customFormat="1">
      <c r="A143" s="14"/>
      <c r="B143" s="243"/>
      <c r="C143" s="244"/>
      <c r="D143" s="234" t="s">
        <v>163</v>
      </c>
      <c r="E143" s="245" t="s">
        <v>19</v>
      </c>
      <c r="F143" s="246" t="s">
        <v>770</v>
      </c>
      <c r="G143" s="244"/>
      <c r="H143" s="247">
        <v>33.899999999999999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3" t="s">
        <v>163</v>
      </c>
      <c r="AU143" s="253" t="s">
        <v>81</v>
      </c>
      <c r="AV143" s="14" t="s">
        <v>81</v>
      </c>
      <c r="AW143" s="14" t="s">
        <v>33</v>
      </c>
      <c r="AX143" s="14" t="s">
        <v>79</v>
      </c>
      <c r="AY143" s="253" t="s">
        <v>152</v>
      </c>
    </row>
    <row r="144" s="2" customFormat="1" ht="24.15" customHeight="1">
      <c r="A144" s="40"/>
      <c r="B144" s="41"/>
      <c r="C144" s="214" t="s">
        <v>227</v>
      </c>
      <c r="D144" s="214" t="s">
        <v>154</v>
      </c>
      <c r="E144" s="215" t="s">
        <v>234</v>
      </c>
      <c r="F144" s="216" t="s">
        <v>235</v>
      </c>
      <c r="G144" s="217" t="s">
        <v>231</v>
      </c>
      <c r="H144" s="218">
        <v>121.496</v>
      </c>
      <c r="I144" s="219"/>
      <c r="J144" s="220">
        <f>ROUND(I144*H144,2)</f>
        <v>0</v>
      </c>
      <c r="K144" s="216" t="s">
        <v>158</v>
      </c>
      <c r="L144" s="46"/>
      <c r="M144" s="221" t="s">
        <v>19</v>
      </c>
      <c r="N144" s="222" t="s">
        <v>43</v>
      </c>
      <c r="O144" s="86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5" t="s">
        <v>159</v>
      </c>
      <c r="AT144" s="225" t="s">
        <v>154</v>
      </c>
      <c r="AU144" s="225" t="s">
        <v>81</v>
      </c>
      <c r="AY144" s="19" t="s">
        <v>152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9" t="s">
        <v>79</v>
      </c>
      <c r="BK144" s="226">
        <f>ROUND(I144*H144,2)</f>
        <v>0</v>
      </c>
      <c r="BL144" s="19" t="s">
        <v>159</v>
      </c>
      <c r="BM144" s="225" t="s">
        <v>679</v>
      </c>
    </row>
    <row r="145" s="2" customFormat="1">
      <c r="A145" s="40"/>
      <c r="B145" s="41"/>
      <c r="C145" s="42"/>
      <c r="D145" s="227" t="s">
        <v>161</v>
      </c>
      <c r="E145" s="42"/>
      <c r="F145" s="228" t="s">
        <v>237</v>
      </c>
      <c r="G145" s="42"/>
      <c r="H145" s="42"/>
      <c r="I145" s="229"/>
      <c r="J145" s="42"/>
      <c r="K145" s="42"/>
      <c r="L145" s="46"/>
      <c r="M145" s="230"/>
      <c r="N145" s="231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161</v>
      </c>
      <c r="AU145" s="19" t="s">
        <v>81</v>
      </c>
    </row>
    <row r="146" s="14" customFormat="1">
      <c r="A146" s="14"/>
      <c r="B146" s="243"/>
      <c r="C146" s="244"/>
      <c r="D146" s="234" t="s">
        <v>163</v>
      </c>
      <c r="E146" s="245" t="s">
        <v>19</v>
      </c>
      <c r="F146" s="246" t="s">
        <v>771</v>
      </c>
      <c r="G146" s="244"/>
      <c r="H146" s="247">
        <v>121.496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163</v>
      </c>
      <c r="AU146" s="253" t="s">
        <v>81</v>
      </c>
      <c r="AV146" s="14" t="s">
        <v>81</v>
      </c>
      <c r="AW146" s="14" t="s">
        <v>33</v>
      </c>
      <c r="AX146" s="14" t="s">
        <v>79</v>
      </c>
      <c r="AY146" s="253" t="s">
        <v>152</v>
      </c>
    </row>
    <row r="147" s="2" customFormat="1" ht="24.15" customHeight="1">
      <c r="A147" s="40"/>
      <c r="B147" s="41"/>
      <c r="C147" s="214" t="s">
        <v>8</v>
      </c>
      <c r="D147" s="214" t="s">
        <v>154</v>
      </c>
      <c r="E147" s="215" t="s">
        <v>240</v>
      </c>
      <c r="F147" s="216" t="s">
        <v>241</v>
      </c>
      <c r="G147" s="217" t="s">
        <v>186</v>
      </c>
      <c r="H147" s="218">
        <v>67.498000000000005</v>
      </c>
      <c r="I147" s="219"/>
      <c r="J147" s="220">
        <f>ROUND(I147*H147,2)</f>
        <v>0</v>
      </c>
      <c r="K147" s="216" t="s">
        <v>158</v>
      </c>
      <c r="L147" s="46"/>
      <c r="M147" s="221" t="s">
        <v>19</v>
      </c>
      <c r="N147" s="222" t="s">
        <v>43</v>
      </c>
      <c r="O147" s="86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5" t="s">
        <v>159</v>
      </c>
      <c r="AT147" s="225" t="s">
        <v>154</v>
      </c>
      <c r="AU147" s="225" t="s">
        <v>81</v>
      </c>
      <c r="AY147" s="19" t="s">
        <v>152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9" t="s">
        <v>79</v>
      </c>
      <c r="BK147" s="226">
        <f>ROUND(I147*H147,2)</f>
        <v>0</v>
      </c>
      <c r="BL147" s="19" t="s">
        <v>159</v>
      </c>
      <c r="BM147" s="225" t="s">
        <v>681</v>
      </c>
    </row>
    <row r="148" s="2" customFormat="1">
      <c r="A148" s="40"/>
      <c r="B148" s="41"/>
      <c r="C148" s="42"/>
      <c r="D148" s="227" t="s">
        <v>161</v>
      </c>
      <c r="E148" s="42"/>
      <c r="F148" s="228" t="s">
        <v>243</v>
      </c>
      <c r="G148" s="42"/>
      <c r="H148" s="42"/>
      <c r="I148" s="229"/>
      <c r="J148" s="42"/>
      <c r="K148" s="42"/>
      <c r="L148" s="46"/>
      <c r="M148" s="230"/>
      <c r="N148" s="231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161</v>
      </c>
      <c r="AU148" s="19" t="s">
        <v>81</v>
      </c>
    </row>
    <row r="149" s="14" customFormat="1">
      <c r="A149" s="14"/>
      <c r="B149" s="243"/>
      <c r="C149" s="244"/>
      <c r="D149" s="234" t="s">
        <v>163</v>
      </c>
      <c r="E149" s="245" t="s">
        <v>19</v>
      </c>
      <c r="F149" s="246" t="s">
        <v>772</v>
      </c>
      <c r="G149" s="244"/>
      <c r="H149" s="247">
        <v>67.498000000000005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163</v>
      </c>
      <c r="AU149" s="253" t="s">
        <v>81</v>
      </c>
      <c r="AV149" s="14" t="s">
        <v>81</v>
      </c>
      <c r="AW149" s="14" t="s">
        <v>33</v>
      </c>
      <c r="AX149" s="14" t="s">
        <v>79</v>
      </c>
      <c r="AY149" s="253" t="s">
        <v>152</v>
      </c>
    </row>
    <row r="150" s="2" customFormat="1" ht="24.15" customHeight="1">
      <c r="A150" s="40"/>
      <c r="B150" s="41"/>
      <c r="C150" s="214" t="s">
        <v>239</v>
      </c>
      <c r="D150" s="214" t="s">
        <v>154</v>
      </c>
      <c r="E150" s="215" t="s">
        <v>246</v>
      </c>
      <c r="F150" s="216" t="s">
        <v>247</v>
      </c>
      <c r="G150" s="217" t="s">
        <v>186</v>
      </c>
      <c r="H150" s="218">
        <v>9.6400000000000006</v>
      </c>
      <c r="I150" s="219"/>
      <c r="J150" s="220">
        <f>ROUND(I150*H150,2)</f>
        <v>0</v>
      </c>
      <c r="K150" s="216" t="s">
        <v>158</v>
      </c>
      <c r="L150" s="46"/>
      <c r="M150" s="221" t="s">
        <v>19</v>
      </c>
      <c r="N150" s="222" t="s">
        <v>43</v>
      </c>
      <c r="O150" s="86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5" t="s">
        <v>159</v>
      </c>
      <c r="AT150" s="225" t="s">
        <v>154</v>
      </c>
      <c r="AU150" s="225" t="s">
        <v>81</v>
      </c>
      <c r="AY150" s="19" t="s">
        <v>152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9" t="s">
        <v>79</v>
      </c>
      <c r="BK150" s="226">
        <f>ROUND(I150*H150,2)</f>
        <v>0</v>
      </c>
      <c r="BL150" s="19" t="s">
        <v>159</v>
      </c>
      <c r="BM150" s="225" t="s">
        <v>683</v>
      </c>
    </row>
    <row r="151" s="2" customFormat="1">
      <c r="A151" s="40"/>
      <c r="B151" s="41"/>
      <c r="C151" s="42"/>
      <c r="D151" s="227" t="s">
        <v>161</v>
      </c>
      <c r="E151" s="42"/>
      <c r="F151" s="228" t="s">
        <v>249</v>
      </c>
      <c r="G151" s="42"/>
      <c r="H151" s="42"/>
      <c r="I151" s="229"/>
      <c r="J151" s="42"/>
      <c r="K151" s="42"/>
      <c r="L151" s="46"/>
      <c r="M151" s="230"/>
      <c r="N151" s="231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161</v>
      </c>
      <c r="AU151" s="19" t="s">
        <v>81</v>
      </c>
    </row>
    <row r="152" s="13" customFormat="1">
      <c r="A152" s="13"/>
      <c r="B152" s="232"/>
      <c r="C152" s="233"/>
      <c r="D152" s="234" t="s">
        <v>163</v>
      </c>
      <c r="E152" s="235" t="s">
        <v>19</v>
      </c>
      <c r="F152" s="236" t="s">
        <v>250</v>
      </c>
      <c r="G152" s="233"/>
      <c r="H152" s="235" t="s">
        <v>19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163</v>
      </c>
      <c r="AU152" s="242" t="s">
        <v>81</v>
      </c>
      <c r="AV152" s="13" t="s">
        <v>79</v>
      </c>
      <c r="AW152" s="13" t="s">
        <v>33</v>
      </c>
      <c r="AX152" s="13" t="s">
        <v>72</v>
      </c>
      <c r="AY152" s="242" t="s">
        <v>152</v>
      </c>
    </row>
    <row r="153" s="14" customFormat="1">
      <c r="A153" s="14"/>
      <c r="B153" s="243"/>
      <c r="C153" s="244"/>
      <c r="D153" s="234" t="s">
        <v>163</v>
      </c>
      <c r="E153" s="245" t="s">
        <v>19</v>
      </c>
      <c r="F153" s="246" t="s">
        <v>560</v>
      </c>
      <c r="G153" s="244"/>
      <c r="H153" s="247">
        <v>40.247999999999998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3" t="s">
        <v>163</v>
      </c>
      <c r="AU153" s="253" t="s">
        <v>81</v>
      </c>
      <c r="AV153" s="14" t="s">
        <v>81</v>
      </c>
      <c r="AW153" s="14" t="s">
        <v>33</v>
      </c>
      <c r="AX153" s="14" t="s">
        <v>72</v>
      </c>
      <c r="AY153" s="253" t="s">
        <v>152</v>
      </c>
    </row>
    <row r="154" s="14" customFormat="1">
      <c r="A154" s="14"/>
      <c r="B154" s="243"/>
      <c r="C154" s="244"/>
      <c r="D154" s="234" t="s">
        <v>163</v>
      </c>
      <c r="E154" s="245" t="s">
        <v>19</v>
      </c>
      <c r="F154" s="246" t="s">
        <v>561</v>
      </c>
      <c r="G154" s="244"/>
      <c r="H154" s="247">
        <v>-4.4720000000000004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163</v>
      </c>
      <c r="AU154" s="253" t="s">
        <v>81</v>
      </c>
      <c r="AV154" s="14" t="s">
        <v>81</v>
      </c>
      <c r="AW154" s="14" t="s">
        <v>33</v>
      </c>
      <c r="AX154" s="14" t="s">
        <v>72</v>
      </c>
      <c r="AY154" s="253" t="s">
        <v>152</v>
      </c>
    </row>
    <row r="155" s="14" customFormat="1">
      <c r="A155" s="14"/>
      <c r="B155" s="243"/>
      <c r="C155" s="244"/>
      <c r="D155" s="234" t="s">
        <v>163</v>
      </c>
      <c r="E155" s="245" t="s">
        <v>19</v>
      </c>
      <c r="F155" s="246" t="s">
        <v>562</v>
      </c>
      <c r="G155" s="244"/>
      <c r="H155" s="247">
        <v>-26.135999999999999</v>
      </c>
      <c r="I155" s="248"/>
      <c r="J155" s="244"/>
      <c r="K155" s="244"/>
      <c r="L155" s="249"/>
      <c r="M155" s="250"/>
      <c r="N155" s="251"/>
      <c r="O155" s="251"/>
      <c r="P155" s="251"/>
      <c r="Q155" s="251"/>
      <c r="R155" s="251"/>
      <c r="S155" s="251"/>
      <c r="T155" s="25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3" t="s">
        <v>163</v>
      </c>
      <c r="AU155" s="253" t="s">
        <v>81</v>
      </c>
      <c r="AV155" s="14" t="s">
        <v>81</v>
      </c>
      <c r="AW155" s="14" t="s">
        <v>33</v>
      </c>
      <c r="AX155" s="14" t="s">
        <v>72</v>
      </c>
      <c r="AY155" s="253" t="s">
        <v>152</v>
      </c>
    </row>
    <row r="156" s="15" customFormat="1">
      <c r="A156" s="15"/>
      <c r="B156" s="254"/>
      <c r="C156" s="255"/>
      <c r="D156" s="234" t="s">
        <v>163</v>
      </c>
      <c r="E156" s="256" t="s">
        <v>19</v>
      </c>
      <c r="F156" s="257" t="s">
        <v>194</v>
      </c>
      <c r="G156" s="255"/>
      <c r="H156" s="258">
        <v>9.6400000000000006</v>
      </c>
      <c r="I156" s="259"/>
      <c r="J156" s="255"/>
      <c r="K156" s="255"/>
      <c r="L156" s="260"/>
      <c r="M156" s="261"/>
      <c r="N156" s="262"/>
      <c r="O156" s="262"/>
      <c r="P156" s="262"/>
      <c r="Q156" s="262"/>
      <c r="R156" s="262"/>
      <c r="S156" s="262"/>
      <c r="T156" s="263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4" t="s">
        <v>163</v>
      </c>
      <c r="AU156" s="264" t="s">
        <v>81</v>
      </c>
      <c r="AV156" s="15" t="s">
        <v>159</v>
      </c>
      <c r="AW156" s="15" t="s">
        <v>33</v>
      </c>
      <c r="AX156" s="15" t="s">
        <v>79</v>
      </c>
      <c r="AY156" s="264" t="s">
        <v>152</v>
      </c>
    </row>
    <row r="157" s="2" customFormat="1" ht="16.5" customHeight="1">
      <c r="A157" s="40"/>
      <c r="B157" s="41"/>
      <c r="C157" s="265" t="s">
        <v>245</v>
      </c>
      <c r="D157" s="265" t="s">
        <v>228</v>
      </c>
      <c r="E157" s="266" t="s">
        <v>255</v>
      </c>
      <c r="F157" s="267" t="s">
        <v>256</v>
      </c>
      <c r="G157" s="268" t="s">
        <v>231</v>
      </c>
      <c r="H157" s="269">
        <v>19.280000000000001</v>
      </c>
      <c r="I157" s="270"/>
      <c r="J157" s="271">
        <f>ROUND(I157*H157,2)</f>
        <v>0</v>
      </c>
      <c r="K157" s="267" t="s">
        <v>158</v>
      </c>
      <c r="L157" s="272"/>
      <c r="M157" s="273" t="s">
        <v>19</v>
      </c>
      <c r="N157" s="274" t="s">
        <v>43</v>
      </c>
      <c r="O157" s="86"/>
      <c r="P157" s="223">
        <f>O157*H157</f>
        <v>0</v>
      </c>
      <c r="Q157" s="223">
        <v>1</v>
      </c>
      <c r="R157" s="223">
        <f>Q157*H157</f>
        <v>19.280000000000001</v>
      </c>
      <c r="S157" s="223">
        <v>0</v>
      </c>
      <c r="T157" s="224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5" t="s">
        <v>208</v>
      </c>
      <c r="AT157" s="225" t="s">
        <v>228</v>
      </c>
      <c r="AU157" s="225" t="s">
        <v>81</v>
      </c>
      <c r="AY157" s="19" t="s">
        <v>152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9" t="s">
        <v>79</v>
      </c>
      <c r="BK157" s="226">
        <f>ROUND(I157*H157,2)</f>
        <v>0</v>
      </c>
      <c r="BL157" s="19" t="s">
        <v>159</v>
      </c>
      <c r="BM157" s="225" t="s">
        <v>684</v>
      </c>
    </row>
    <row r="158" s="14" customFormat="1">
      <c r="A158" s="14"/>
      <c r="B158" s="243"/>
      <c r="C158" s="244"/>
      <c r="D158" s="234" t="s">
        <v>163</v>
      </c>
      <c r="E158" s="245" t="s">
        <v>19</v>
      </c>
      <c r="F158" s="246" t="s">
        <v>564</v>
      </c>
      <c r="G158" s="244"/>
      <c r="H158" s="247">
        <v>19.280000000000001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3" t="s">
        <v>163</v>
      </c>
      <c r="AU158" s="253" t="s">
        <v>81</v>
      </c>
      <c r="AV158" s="14" t="s">
        <v>81</v>
      </c>
      <c r="AW158" s="14" t="s">
        <v>33</v>
      </c>
      <c r="AX158" s="14" t="s">
        <v>79</v>
      </c>
      <c r="AY158" s="253" t="s">
        <v>152</v>
      </c>
    </row>
    <row r="159" s="2" customFormat="1" ht="24.15" customHeight="1">
      <c r="A159" s="40"/>
      <c r="B159" s="41"/>
      <c r="C159" s="214" t="s">
        <v>254</v>
      </c>
      <c r="D159" s="214" t="s">
        <v>154</v>
      </c>
      <c r="E159" s="215" t="s">
        <v>260</v>
      </c>
      <c r="F159" s="216" t="s">
        <v>261</v>
      </c>
      <c r="G159" s="217" t="s">
        <v>157</v>
      </c>
      <c r="H159" s="218">
        <v>9.5</v>
      </c>
      <c r="I159" s="219"/>
      <c r="J159" s="220">
        <f>ROUND(I159*H159,2)</f>
        <v>0</v>
      </c>
      <c r="K159" s="216" t="s">
        <v>158</v>
      </c>
      <c r="L159" s="46"/>
      <c r="M159" s="221" t="s">
        <v>19</v>
      </c>
      <c r="N159" s="222" t="s">
        <v>43</v>
      </c>
      <c r="O159" s="86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5" t="s">
        <v>159</v>
      </c>
      <c r="AT159" s="225" t="s">
        <v>154</v>
      </c>
      <c r="AU159" s="225" t="s">
        <v>81</v>
      </c>
      <c r="AY159" s="19" t="s">
        <v>152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9" t="s">
        <v>79</v>
      </c>
      <c r="BK159" s="226">
        <f>ROUND(I159*H159,2)</f>
        <v>0</v>
      </c>
      <c r="BL159" s="19" t="s">
        <v>159</v>
      </c>
      <c r="BM159" s="225" t="s">
        <v>685</v>
      </c>
    </row>
    <row r="160" s="2" customFormat="1">
      <c r="A160" s="40"/>
      <c r="B160" s="41"/>
      <c r="C160" s="42"/>
      <c r="D160" s="227" t="s">
        <v>161</v>
      </c>
      <c r="E160" s="42"/>
      <c r="F160" s="228" t="s">
        <v>263</v>
      </c>
      <c r="G160" s="42"/>
      <c r="H160" s="42"/>
      <c r="I160" s="229"/>
      <c r="J160" s="42"/>
      <c r="K160" s="42"/>
      <c r="L160" s="46"/>
      <c r="M160" s="230"/>
      <c r="N160" s="231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161</v>
      </c>
      <c r="AU160" s="19" t="s">
        <v>81</v>
      </c>
    </row>
    <row r="161" s="14" customFormat="1">
      <c r="A161" s="14"/>
      <c r="B161" s="243"/>
      <c r="C161" s="244"/>
      <c r="D161" s="234" t="s">
        <v>163</v>
      </c>
      <c r="E161" s="245" t="s">
        <v>19</v>
      </c>
      <c r="F161" s="246" t="s">
        <v>773</v>
      </c>
      <c r="G161" s="244"/>
      <c r="H161" s="247">
        <v>9.5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163</v>
      </c>
      <c r="AU161" s="253" t="s">
        <v>81</v>
      </c>
      <c r="AV161" s="14" t="s">
        <v>81</v>
      </c>
      <c r="AW161" s="14" t="s">
        <v>33</v>
      </c>
      <c r="AX161" s="14" t="s">
        <v>79</v>
      </c>
      <c r="AY161" s="253" t="s">
        <v>152</v>
      </c>
    </row>
    <row r="162" s="2" customFormat="1" ht="16.5" customHeight="1">
      <c r="A162" s="40"/>
      <c r="B162" s="41"/>
      <c r="C162" s="265" t="s">
        <v>259</v>
      </c>
      <c r="D162" s="265" t="s">
        <v>228</v>
      </c>
      <c r="E162" s="266" t="s">
        <v>266</v>
      </c>
      <c r="F162" s="267" t="s">
        <v>267</v>
      </c>
      <c r="G162" s="268" t="s">
        <v>268</v>
      </c>
      <c r="H162" s="269">
        <v>0.19</v>
      </c>
      <c r="I162" s="270"/>
      <c r="J162" s="271">
        <f>ROUND(I162*H162,2)</f>
        <v>0</v>
      </c>
      <c r="K162" s="267" t="s">
        <v>158</v>
      </c>
      <c r="L162" s="272"/>
      <c r="M162" s="273" t="s">
        <v>19</v>
      </c>
      <c r="N162" s="274" t="s">
        <v>43</v>
      </c>
      <c r="O162" s="86"/>
      <c r="P162" s="223">
        <f>O162*H162</f>
        <v>0</v>
      </c>
      <c r="Q162" s="223">
        <v>0.001</v>
      </c>
      <c r="R162" s="223">
        <f>Q162*H162</f>
        <v>0.00019000000000000001</v>
      </c>
      <c r="S162" s="223">
        <v>0</v>
      </c>
      <c r="T162" s="224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5" t="s">
        <v>208</v>
      </c>
      <c r="AT162" s="225" t="s">
        <v>228</v>
      </c>
      <c r="AU162" s="225" t="s">
        <v>81</v>
      </c>
      <c r="AY162" s="19" t="s">
        <v>152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9" t="s">
        <v>79</v>
      </c>
      <c r="BK162" s="226">
        <f>ROUND(I162*H162,2)</f>
        <v>0</v>
      </c>
      <c r="BL162" s="19" t="s">
        <v>159</v>
      </c>
      <c r="BM162" s="225" t="s">
        <v>687</v>
      </c>
    </row>
    <row r="163" s="14" customFormat="1">
      <c r="A163" s="14"/>
      <c r="B163" s="243"/>
      <c r="C163" s="244"/>
      <c r="D163" s="234" t="s">
        <v>163</v>
      </c>
      <c r="E163" s="244"/>
      <c r="F163" s="246" t="s">
        <v>774</v>
      </c>
      <c r="G163" s="244"/>
      <c r="H163" s="247">
        <v>0.19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3" t="s">
        <v>163</v>
      </c>
      <c r="AU163" s="253" t="s">
        <v>81</v>
      </c>
      <c r="AV163" s="14" t="s">
        <v>81</v>
      </c>
      <c r="AW163" s="14" t="s">
        <v>4</v>
      </c>
      <c r="AX163" s="14" t="s">
        <v>79</v>
      </c>
      <c r="AY163" s="253" t="s">
        <v>152</v>
      </c>
    </row>
    <row r="164" s="2" customFormat="1" ht="21.75" customHeight="1">
      <c r="A164" s="40"/>
      <c r="B164" s="41"/>
      <c r="C164" s="214" t="s">
        <v>265</v>
      </c>
      <c r="D164" s="214" t="s">
        <v>154</v>
      </c>
      <c r="E164" s="215" t="s">
        <v>272</v>
      </c>
      <c r="F164" s="216" t="s">
        <v>273</v>
      </c>
      <c r="G164" s="217" t="s">
        <v>157</v>
      </c>
      <c r="H164" s="218">
        <v>33.369999999999997</v>
      </c>
      <c r="I164" s="219"/>
      <c r="J164" s="220">
        <f>ROUND(I164*H164,2)</f>
        <v>0</v>
      </c>
      <c r="K164" s="216" t="s">
        <v>158</v>
      </c>
      <c r="L164" s="46"/>
      <c r="M164" s="221" t="s">
        <v>19</v>
      </c>
      <c r="N164" s="222" t="s">
        <v>43</v>
      </c>
      <c r="O164" s="86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5" t="s">
        <v>159</v>
      </c>
      <c r="AT164" s="225" t="s">
        <v>154</v>
      </c>
      <c r="AU164" s="225" t="s">
        <v>81</v>
      </c>
      <c r="AY164" s="19" t="s">
        <v>152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9" t="s">
        <v>79</v>
      </c>
      <c r="BK164" s="226">
        <f>ROUND(I164*H164,2)</f>
        <v>0</v>
      </c>
      <c r="BL164" s="19" t="s">
        <v>159</v>
      </c>
      <c r="BM164" s="225" t="s">
        <v>689</v>
      </c>
    </row>
    <row r="165" s="2" customFormat="1">
      <c r="A165" s="40"/>
      <c r="B165" s="41"/>
      <c r="C165" s="42"/>
      <c r="D165" s="227" t="s">
        <v>161</v>
      </c>
      <c r="E165" s="42"/>
      <c r="F165" s="228" t="s">
        <v>275</v>
      </c>
      <c r="G165" s="42"/>
      <c r="H165" s="42"/>
      <c r="I165" s="229"/>
      <c r="J165" s="42"/>
      <c r="K165" s="42"/>
      <c r="L165" s="46"/>
      <c r="M165" s="230"/>
      <c r="N165" s="231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161</v>
      </c>
      <c r="AU165" s="19" t="s">
        <v>81</v>
      </c>
    </row>
    <row r="166" s="13" customFormat="1">
      <c r="A166" s="13"/>
      <c r="B166" s="232"/>
      <c r="C166" s="233"/>
      <c r="D166" s="234" t="s">
        <v>163</v>
      </c>
      <c r="E166" s="235" t="s">
        <v>19</v>
      </c>
      <c r="F166" s="236" t="s">
        <v>534</v>
      </c>
      <c r="G166" s="233"/>
      <c r="H166" s="235" t="s">
        <v>19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163</v>
      </c>
      <c r="AU166" s="242" t="s">
        <v>81</v>
      </c>
      <c r="AV166" s="13" t="s">
        <v>79</v>
      </c>
      <c r="AW166" s="13" t="s">
        <v>33</v>
      </c>
      <c r="AX166" s="13" t="s">
        <v>72</v>
      </c>
      <c r="AY166" s="242" t="s">
        <v>152</v>
      </c>
    </row>
    <row r="167" s="14" customFormat="1">
      <c r="A167" s="14"/>
      <c r="B167" s="243"/>
      <c r="C167" s="244"/>
      <c r="D167" s="234" t="s">
        <v>163</v>
      </c>
      <c r="E167" s="245" t="s">
        <v>19</v>
      </c>
      <c r="F167" s="246" t="s">
        <v>170</v>
      </c>
      <c r="G167" s="244"/>
      <c r="H167" s="247">
        <v>3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3" t="s">
        <v>163</v>
      </c>
      <c r="AU167" s="253" t="s">
        <v>81</v>
      </c>
      <c r="AV167" s="14" t="s">
        <v>81</v>
      </c>
      <c r="AW167" s="14" t="s">
        <v>33</v>
      </c>
      <c r="AX167" s="14" t="s">
        <v>72</v>
      </c>
      <c r="AY167" s="253" t="s">
        <v>152</v>
      </c>
    </row>
    <row r="168" s="13" customFormat="1">
      <c r="A168" s="13"/>
      <c r="B168" s="232"/>
      <c r="C168" s="233"/>
      <c r="D168" s="234" t="s">
        <v>163</v>
      </c>
      <c r="E168" s="235" t="s">
        <v>19</v>
      </c>
      <c r="F168" s="236" t="s">
        <v>189</v>
      </c>
      <c r="G168" s="233"/>
      <c r="H168" s="235" t="s">
        <v>19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163</v>
      </c>
      <c r="AU168" s="242" t="s">
        <v>81</v>
      </c>
      <c r="AV168" s="13" t="s">
        <v>79</v>
      </c>
      <c r="AW168" s="13" t="s">
        <v>33</v>
      </c>
      <c r="AX168" s="13" t="s">
        <v>72</v>
      </c>
      <c r="AY168" s="242" t="s">
        <v>152</v>
      </c>
    </row>
    <row r="169" s="14" customFormat="1">
      <c r="A169" s="14"/>
      <c r="B169" s="243"/>
      <c r="C169" s="244"/>
      <c r="D169" s="234" t="s">
        <v>163</v>
      </c>
      <c r="E169" s="245" t="s">
        <v>19</v>
      </c>
      <c r="F169" s="246" t="s">
        <v>245</v>
      </c>
      <c r="G169" s="244"/>
      <c r="H169" s="247">
        <v>14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3" t="s">
        <v>163</v>
      </c>
      <c r="AU169" s="253" t="s">
        <v>81</v>
      </c>
      <c r="AV169" s="14" t="s">
        <v>81</v>
      </c>
      <c r="AW169" s="14" t="s">
        <v>33</v>
      </c>
      <c r="AX169" s="14" t="s">
        <v>72</v>
      </c>
      <c r="AY169" s="253" t="s">
        <v>152</v>
      </c>
    </row>
    <row r="170" s="13" customFormat="1">
      <c r="A170" s="13"/>
      <c r="B170" s="232"/>
      <c r="C170" s="233"/>
      <c r="D170" s="234" t="s">
        <v>163</v>
      </c>
      <c r="E170" s="235" t="s">
        <v>19</v>
      </c>
      <c r="F170" s="236" t="s">
        <v>225</v>
      </c>
      <c r="G170" s="233"/>
      <c r="H170" s="235" t="s">
        <v>19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163</v>
      </c>
      <c r="AU170" s="242" t="s">
        <v>81</v>
      </c>
      <c r="AV170" s="13" t="s">
        <v>79</v>
      </c>
      <c r="AW170" s="13" t="s">
        <v>33</v>
      </c>
      <c r="AX170" s="13" t="s">
        <v>72</v>
      </c>
      <c r="AY170" s="242" t="s">
        <v>152</v>
      </c>
    </row>
    <row r="171" s="14" customFormat="1">
      <c r="A171" s="14"/>
      <c r="B171" s="243"/>
      <c r="C171" s="244"/>
      <c r="D171" s="234" t="s">
        <v>163</v>
      </c>
      <c r="E171" s="245" t="s">
        <v>19</v>
      </c>
      <c r="F171" s="246" t="s">
        <v>572</v>
      </c>
      <c r="G171" s="244"/>
      <c r="H171" s="247">
        <v>16.370000000000001</v>
      </c>
      <c r="I171" s="248"/>
      <c r="J171" s="244"/>
      <c r="K171" s="244"/>
      <c r="L171" s="249"/>
      <c r="M171" s="250"/>
      <c r="N171" s="251"/>
      <c r="O171" s="251"/>
      <c r="P171" s="251"/>
      <c r="Q171" s="251"/>
      <c r="R171" s="251"/>
      <c r="S171" s="251"/>
      <c r="T171" s="25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3" t="s">
        <v>163</v>
      </c>
      <c r="AU171" s="253" t="s">
        <v>81</v>
      </c>
      <c r="AV171" s="14" t="s">
        <v>81</v>
      </c>
      <c r="AW171" s="14" t="s">
        <v>33</v>
      </c>
      <c r="AX171" s="14" t="s">
        <v>72</v>
      </c>
      <c r="AY171" s="253" t="s">
        <v>152</v>
      </c>
    </row>
    <row r="172" s="15" customFormat="1">
      <c r="A172" s="15"/>
      <c r="B172" s="254"/>
      <c r="C172" s="255"/>
      <c r="D172" s="234" t="s">
        <v>163</v>
      </c>
      <c r="E172" s="256" t="s">
        <v>19</v>
      </c>
      <c r="F172" s="257" t="s">
        <v>194</v>
      </c>
      <c r="G172" s="255"/>
      <c r="H172" s="258">
        <v>33.369999999999997</v>
      </c>
      <c r="I172" s="259"/>
      <c r="J172" s="255"/>
      <c r="K172" s="255"/>
      <c r="L172" s="260"/>
      <c r="M172" s="261"/>
      <c r="N172" s="262"/>
      <c r="O172" s="262"/>
      <c r="P172" s="262"/>
      <c r="Q172" s="262"/>
      <c r="R172" s="262"/>
      <c r="S172" s="262"/>
      <c r="T172" s="263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4" t="s">
        <v>163</v>
      </c>
      <c r="AU172" s="264" t="s">
        <v>81</v>
      </c>
      <c r="AV172" s="15" t="s">
        <v>159</v>
      </c>
      <c r="AW172" s="15" t="s">
        <v>33</v>
      </c>
      <c r="AX172" s="15" t="s">
        <v>79</v>
      </c>
      <c r="AY172" s="264" t="s">
        <v>152</v>
      </c>
    </row>
    <row r="173" s="2" customFormat="1" ht="21.75" customHeight="1">
      <c r="A173" s="40"/>
      <c r="B173" s="41"/>
      <c r="C173" s="214" t="s">
        <v>271</v>
      </c>
      <c r="D173" s="214" t="s">
        <v>154</v>
      </c>
      <c r="E173" s="215" t="s">
        <v>279</v>
      </c>
      <c r="F173" s="216" t="s">
        <v>280</v>
      </c>
      <c r="G173" s="217" t="s">
        <v>157</v>
      </c>
      <c r="H173" s="218">
        <v>28.5</v>
      </c>
      <c r="I173" s="219"/>
      <c r="J173" s="220">
        <f>ROUND(I173*H173,2)</f>
        <v>0</v>
      </c>
      <c r="K173" s="216" t="s">
        <v>158</v>
      </c>
      <c r="L173" s="46"/>
      <c r="M173" s="221" t="s">
        <v>19</v>
      </c>
      <c r="N173" s="222" t="s">
        <v>43</v>
      </c>
      <c r="O173" s="86"/>
      <c r="P173" s="223">
        <f>O173*H173</f>
        <v>0</v>
      </c>
      <c r="Q173" s="223">
        <v>0</v>
      </c>
      <c r="R173" s="223">
        <f>Q173*H173</f>
        <v>0</v>
      </c>
      <c r="S173" s="223">
        <v>0</v>
      </c>
      <c r="T173" s="224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5" t="s">
        <v>159</v>
      </c>
      <c r="AT173" s="225" t="s">
        <v>154</v>
      </c>
      <c r="AU173" s="225" t="s">
        <v>81</v>
      </c>
      <c r="AY173" s="19" t="s">
        <v>152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9" t="s">
        <v>79</v>
      </c>
      <c r="BK173" s="226">
        <f>ROUND(I173*H173,2)</f>
        <v>0</v>
      </c>
      <c r="BL173" s="19" t="s">
        <v>159</v>
      </c>
      <c r="BM173" s="225" t="s">
        <v>690</v>
      </c>
    </row>
    <row r="174" s="2" customFormat="1">
      <c r="A174" s="40"/>
      <c r="B174" s="41"/>
      <c r="C174" s="42"/>
      <c r="D174" s="227" t="s">
        <v>161</v>
      </c>
      <c r="E174" s="42"/>
      <c r="F174" s="228" t="s">
        <v>282</v>
      </c>
      <c r="G174" s="42"/>
      <c r="H174" s="42"/>
      <c r="I174" s="229"/>
      <c r="J174" s="42"/>
      <c r="K174" s="42"/>
      <c r="L174" s="46"/>
      <c r="M174" s="230"/>
      <c r="N174" s="231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161</v>
      </c>
      <c r="AU174" s="19" t="s">
        <v>81</v>
      </c>
    </row>
    <row r="175" s="13" customFormat="1">
      <c r="A175" s="13"/>
      <c r="B175" s="232"/>
      <c r="C175" s="233"/>
      <c r="D175" s="234" t="s">
        <v>163</v>
      </c>
      <c r="E175" s="235" t="s">
        <v>19</v>
      </c>
      <c r="F175" s="236" t="s">
        <v>283</v>
      </c>
      <c r="G175" s="233"/>
      <c r="H175" s="235" t="s">
        <v>19</v>
      </c>
      <c r="I175" s="237"/>
      <c r="J175" s="233"/>
      <c r="K175" s="233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163</v>
      </c>
      <c r="AU175" s="242" t="s">
        <v>81</v>
      </c>
      <c r="AV175" s="13" t="s">
        <v>79</v>
      </c>
      <c r="AW175" s="13" t="s">
        <v>33</v>
      </c>
      <c r="AX175" s="13" t="s">
        <v>72</v>
      </c>
      <c r="AY175" s="242" t="s">
        <v>152</v>
      </c>
    </row>
    <row r="176" s="14" customFormat="1">
      <c r="A176" s="14"/>
      <c r="B176" s="243"/>
      <c r="C176" s="244"/>
      <c r="D176" s="234" t="s">
        <v>163</v>
      </c>
      <c r="E176" s="245" t="s">
        <v>19</v>
      </c>
      <c r="F176" s="246" t="s">
        <v>775</v>
      </c>
      <c r="G176" s="244"/>
      <c r="H176" s="247">
        <v>28.5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3" t="s">
        <v>163</v>
      </c>
      <c r="AU176" s="253" t="s">
        <v>81</v>
      </c>
      <c r="AV176" s="14" t="s">
        <v>81</v>
      </c>
      <c r="AW176" s="14" t="s">
        <v>33</v>
      </c>
      <c r="AX176" s="14" t="s">
        <v>79</v>
      </c>
      <c r="AY176" s="253" t="s">
        <v>152</v>
      </c>
    </row>
    <row r="177" s="2" customFormat="1" ht="16.5" customHeight="1">
      <c r="A177" s="40"/>
      <c r="B177" s="41"/>
      <c r="C177" s="265" t="s">
        <v>278</v>
      </c>
      <c r="D177" s="265" t="s">
        <v>228</v>
      </c>
      <c r="E177" s="266" t="s">
        <v>286</v>
      </c>
      <c r="F177" s="267" t="s">
        <v>287</v>
      </c>
      <c r="G177" s="268" t="s">
        <v>231</v>
      </c>
      <c r="H177" s="269">
        <v>2.2799999999999998</v>
      </c>
      <c r="I177" s="270"/>
      <c r="J177" s="271">
        <f>ROUND(I177*H177,2)</f>
        <v>0</v>
      </c>
      <c r="K177" s="267" t="s">
        <v>158</v>
      </c>
      <c r="L177" s="272"/>
      <c r="M177" s="273" t="s">
        <v>19</v>
      </c>
      <c r="N177" s="274" t="s">
        <v>43</v>
      </c>
      <c r="O177" s="86"/>
      <c r="P177" s="223">
        <f>O177*H177</f>
        <v>0</v>
      </c>
      <c r="Q177" s="223">
        <v>1</v>
      </c>
      <c r="R177" s="223">
        <f>Q177*H177</f>
        <v>2.2799999999999998</v>
      </c>
      <c r="S177" s="223">
        <v>0</v>
      </c>
      <c r="T177" s="224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5" t="s">
        <v>208</v>
      </c>
      <c r="AT177" s="225" t="s">
        <v>228</v>
      </c>
      <c r="AU177" s="225" t="s">
        <v>81</v>
      </c>
      <c r="AY177" s="19" t="s">
        <v>152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9" t="s">
        <v>79</v>
      </c>
      <c r="BK177" s="226">
        <f>ROUND(I177*H177,2)</f>
        <v>0</v>
      </c>
      <c r="BL177" s="19" t="s">
        <v>159</v>
      </c>
      <c r="BM177" s="225" t="s">
        <v>692</v>
      </c>
    </row>
    <row r="178" s="14" customFormat="1">
      <c r="A178" s="14"/>
      <c r="B178" s="243"/>
      <c r="C178" s="244"/>
      <c r="D178" s="234" t="s">
        <v>163</v>
      </c>
      <c r="E178" s="245" t="s">
        <v>19</v>
      </c>
      <c r="F178" s="246" t="s">
        <v>776</v>
      </c>
      <c r="G178" s="244"/>
      <c r="H178" s="247">
        <v>2.2799999999999998</v>
      </c>
      <c r="I178" s="248"/>
      <c r="J178" s="244"/>
      <c r="K178" s="244"/>
      <c r="L178" s="249"/>
      <c r="M178" s="250"/>
      <c r="N178" s="251"/>
      <c r="O178" s="251"/>
      <c r="P178" s="251"/>
      <c r="Q178" s="251"/>
      <c r="R178" s="251"/>
      <c r="S178" s="251"/>
      <c r="T178" s="25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3" t="s">
        <v>163</v>
      </c>
      <c r="AU178" s="253" t="s">
        <v>81</v>
      </c>
      <c r="AV178" s="14" t="s">
        <v>81</v>
      </c>
      <c r="AW178" s="14" t="s">
        <v>33</v>
      </c>
      <c r="AX178" s="14" t="s">
        <v>79</v>
      </c>
      <c r="AY178" s="253" t="s">
        <v>152</v>
      </c>
    </row>
    <row r="179" s="12" customFormat="1" ht="22.8" customHeight="1">
      <c r="A179" s="12"/>
      <c r="B179" s="198"/>
      <c r="C179" s="199"/>
      <c r="D179" s="200" t="s">
        <v>71</v>
      </c>
      <c r="E179" s="212" t="s">
        <v>81</v>
      </c>
      <c r="F179" s="212" t="s">
        <v>290</v>
      </c>
      <c r="G179" s="199"/>
      <c r="H179" s="199"/>
      <c r="I179" s="202"/>
      <c r="J179" s="213">
        <f>BK179</f>
        <v>0</v>
      </c>
      <c r="K179" s="199"/>
      <c r="L179" s="204"/>
      <c r="M179" s="205"/>
      <c r="N179" s="206"/>
      <c r="O179" s="206"/>
      <c r="P179" s="207">
        <f>SUM(P180:P188)</f>
        <v>0</v>
      </c>
      <c r="Q179" s="206"/>
      <c r="R179" s="207">
        <f>SUM(R180:R188)</f>
        <v>10.93262161</v>
      </c>
      <c r="S179" s="206"/>
      <c r="T179" s="208">
        <f>SUM(T180:T188)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9" t="s">
        <v>79</v>
      </c>
      <c r="AT179" s="210" t="s">
        <v>71</v>
      </c>
      <c r="AU179" s="210" t="s">
        <v>79</v>
      </c>
      <c r="AY179" s="209" t="s">
        <v>152</v>
      </c>
      <c r="BK179" s="211">
        <f>SUM(BK180:BK188)</f>
        <v>0</v>
      </c>
    </row>
    <row r="180" s="2" customFormat="1" ht="16.5" customHeight="1">
      <c r="A180" s="40"/>
      <c r="B180" s="41"/>
      <c r="C180" s="214" t="s">
        <v>285</v>
      </c>
      <c r="D180" s="214" t="s">
        <v>154</v>
      </c>
      <c r="E180" s="215" t="s">
        <v>291</v>
      </c>
      <c r="F180" s="216" t="s">
        <v>292</v>
      </c>
      <c r="G180" s="217" t="s">
        <v>186</v>
      </c>
      <c r="H180" s="218">
        <v>1.1180000000000001</v>
      </c>
      <c r="I180" s="219"/>
      <c r="J180" s="220">
        <f>ROUND(I180*H180,2)</f>
        <v>0</v>
      </c>
      <c r="K180" s="216" t="s">
        <v>158</v>
      </c>
      <c r="L180" s="46"/>
      <c r="M180" s="221" t="s">
        <v>19</v>
      </c>
      <c r="N180" s="222" t="s">
        <v>43</v>
      </c>
      <c r="O180" s="86"/>
      <c r="P180" s="223">
        <f>O180*H180</f>
        <v>0</v>
      </c>
      <c r="Q180" s="223">
        <v>2.1600000000000001</v>
      </c>
      <c r="R180" s="223">
        <f>Q180*H180</f>
        <v>2.4148800000000006</v>
      </c>
      <c r="S180" s="223">
        <v>0</v>
      </c>
      <c r="T180" s="224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5" t="s">
        <v>159</v>
      </c>
      <c r="AT180" s="225" t="s">
        <v>154</v>
      </c>
      <c r="AU180" s="225" t="s">
        <v>81</v>
      </c>
      <c r="AY180" s="19" t="s">
        <v>152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9" t="s">
        <v>79</v>
      </c>
      <c r="BK180" s="226">
        <f>ROUND(I180*H180,2)</f>
        <v>0</v>
      </c>
      <c r="BL180" s="19" t="s">
        <v>159</v>
      </c>
      <c r="BM180" s="225" t="s">
        <v>694</v>
      </c>
    </row>
    <row r="181" s="2" customFormat="1">
      <c r="A181" s="40"/>
      <c r="B181" s="41"/>
      <c r="C181" s="42"/>
      <c r="D181" s="227" t="s">
        <v>161</v>
      </c>
      <c r="E181" s="42"/>
      <c r="F181" s="228" t="s">
        <v>294</v>
      </c>
      <c r="G181" s="42"/>
      <c r="H181" s="42"/>
      <c r="I181" s="229"/>
      <c r="J181" s="42"/>
      <c r="K181" s="42"/>
      <c r="L181" s="46"/>
      <c r="M181" s="230"/>
      <c r="N181" s="231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161</v>
      </c>
      <c r="AU181" s="19" t="s">
        <v>81</v>
      </c>
    </row>
    <row r="182" s="14" customFormat="1">
      <c r="A182" s="14"/>
      <c r="B182" s="243"/>
      <c r="C182" s="244"/>
      <c r="D182" s="234" t="s">
        <v>163</v>
      </c>
      <c r="E182" s="245" t="s">
        <v>19</v>
      </c>
      <c r="F182" s="246" t="s">
        <v>578</v>
      </c>
      <c r="G182" s="244"/>
      <c r="H182" s="247">
        <v>1.1180000000000001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3" t="s">
        <v>163</v>
      </c>
      <c r="AU182" s="253" t="s">
        <v>81</v>
      </c>
      <c r="AV182" s="14" t="s">
        <v>81</v>
      </c>
      <c r="AW182" s="14" t="s">
        <v>33</v>
      </c>
      <c r="AX182" s="14" t="s">
        <v>79</v>
      </c>
      <c r="AY182" s="253" t="s">
        <v>152</v>
      </c>
    </row>
    <row r="183" s="2" customFormat="1" ht="21.75" customHeight="1">
      <c r="A183" s="40"/>
      <c r="B183" s="41"/>
      <c r="C183" s="214" t="s">
        <v>7</v>
      </c>
      <c r="D183" s="214" t="s">
        <v>154</v>
      </c>
      <c r="E183" s="215" t="s">
        <v>297</v>
      </c>
      <c r="F183" s="216" t="s">
        <v>298</v>
      </c>
      <c r="G183" s="217" t="s">
        <v>186</v>
      </c>
      <c r="H183" s="218">
        <v>3.3540000000000001</v>
      </c>
      <c r="I183" s="219"/>
      <c r="J183" s="220">
        <f>ROUND(I183*H183,2)</f>
        <v>0</v>
      </c>
      <c r="K183" s="216" t="s">
        <v>158</v>
      </c>
      <c r="L183" s="46"/>
      <c r="M183" s="221" t="s">
        <v>19</v>
      </c>
      <c r="N183" s="222" t="s">
        <v>43</v>
      </c>
      <c r="O183" s="86"/>
      <c r="P183" s="223">
        <f>O183*H183</f>
        <v>0</v>
      </c>
      <c r="Q183" s="223">
        <v>2.5018699999999998</v>
      </c>
      <c r="R183" s="223">
        <f>Q183*H183</f>
        <v>8.3912719799999991</v>
      </c>
      <c r="S183" s="223">
        <v>0</v>
      </c>
      <c r="T183" s="224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5" t="s">
        <v>159</v>
      </c>
      <c r="AT183" s="225" t="s">
        <v>154</v>
      </c>
      <c r="AU183" s="225" t="s">
        <v>81</v>
      </c>
      <c r="AY183" s="19" t="s">
        <v>152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9" t="s">
        <v>79</v>
      </c>
      <c r="BK183" s="226">
        <f>ROUND(I183*H183,2)</f>
        <v>0</v>
      </c>
      <c r="BL183" s="19" t="s">
        <v>159</v>
      </c>
      <c r="BM183" s="225" t="s">
        <v>695</v>
      </c>
    </row>
    <row r="184" s="2" customFormat="1">
      <c r="A184" s="40"/>
      <c r="B184" s="41"/>
      <c r="C184" s="42"/>
      <c r="D184" s="227" t="s">
        <v>161</v>
      </c>
      <c r="E184" s="42"/>
      <c r="F184" s="228" t="s">
        <v>300</v>
      </c>
      <c r="G184" s="42"/>
      <c r="H184" s="42"/>
      <c r="I184" s="229"/>
      <c r="J184" s="42"/>
      <c r="K184" s="42"/>
      <c r="L184" s="46"/>
      <c r="M184" s="230"/>
      <c r="N184" s="231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161</v>
      </c>
      <c r="AU184" s="19" t="s">
        <v>81</v>
      </c>
    </row>
    <row r="185" s="14" customFormat="1">
      <c r="A185" s="14"/>
      <c r="B185" s="243"/>
      <c r="C185" s="244"/>
      <c r="D185" s="234" t="s">
        <v>163</v>
      </c>
      <c r="E185" s="245" t="s">
        <v>19</v>
      </c>
      <c r="F185" s="246" t="s">
        <v>580</v>
      </c>
      <c r="G185" s="244"/>
      <c r="H185" s="247">
        <v>3.3540000000000001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3" t="s">
        <v>163</v>
      </c>
      <c r="AU185" s="253" t="s">
        <v>81</v>
      </c>
      <c r="AV185" s="14" t="s">
        <v>81</v>
      </c>
      <c r="AW185" s="14" t="s">
        <v>33</v>
      </c>
      <c r="AX185" s="14" t="s">
        <v>79</v>
      </c>
      <c r="AY185" s="253" t="s">
        <v>152</v>
      </c>
    </row>
    <row r="186" s="2" customFormat="1" ht="16.5" customHeight="1">
      <c r="A186" s="40"/>
      <c r="B186" s="41"/>
      <c r="C186" s="214" t="s">
        <v>296</v>
      </c>
      <c r="D186" s="214" t="s">
        <v>154</v>
      </c>
      <c r="E186" s="215" t="s">
        <v>303</v>
      </c>
      <c r="F186" s="216" t="s">
        <v>304</v>
      </c>
      <c r="G186" s="217" t="s">
        <v>231</v>
      </c>
      <c r="H186" s="218">
        <v>0.119</v>
      </c>
      <c r="I186" s="219"/>
      <c r="J186" s="220">
        <f>ROUND(I186*H186,2)</f>
        <v>0</v>
      </c>
      <c r="K186" s="216" t="s">
        <v>158</v>
      </c>
      <c r="L186" s="46"/>
      <c r="M186" s="221" t="s">
        <v>19</v>
      </c>
      <c r="N186" s="222" t="s">
        <v>43</v>
      </c>
      <c r="O186" s="86"/>
      <c r="P186" s="223">
        <f>O186*H186</f>
        <v>0</v>
      </c>
      <c r="Q186" s="223">
        <v>1.06277</v>
      </c>
      <c r="R186" s="223">
        <f>Q186*H186</f>
        <v>0.12646963</v>
      </c>
      <c r="S186" s="223">
        <v>0</v>
      </c>
      <c r="T186" s="224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5" t="s">
        <v>159</v>
      </c>
      <c r="AT186" s="225" t="s">
        <v>154</v>
      </c>
      <c r="AU186" s="225" t="s">
        <v>81</v>
      </c>
      <c r="AY186" s="19" t="s">
        <v>152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9" t="s">
        <v>79</v>
      </c>
      <c r="BK186" s="226">
        <f>ROUND(I186*H186,2)</f>
        <v>0</v>
      </c>
      <c r="BL186" s="19" t="s">
        <v>159</v>
      </c>
      <c r="BM186" s="225" t="s">
        <v>696</v>
      </c>
    </row>
    <row r="187" s="2" customFormat="1">
      <c r="A187" s="40"/>
      <c r="B187" s="41"/>
      <c r="C187" s="42"/>
      <c r="D187" s="227" t="s">
        <v>161</v>
      </c>
      <c r="E187" s="42"/>
      <c r="F187" s="228" t="s">
        <v>306</v>
      </c>
      <c r="G187" s="42"/>
      <c r="H187" s="42"/>
      <c r="I187" s="229"/>
      <c r="J187" s="42"/>
      <c r="K187" s="42"/>
      <c r="L187" s="46"/>
      <c r="M187" s="230"/>
      <c r="N187" s="231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161</v>
      </c>
      <c r="AU187" s="19" t="s">
        <v>81</v>
      </c>
    </row>
    <row r="188" s="14" customFormat="1">
      <c r="A188" s="14"/>
      <c r="B188" s="243"/>
      <c r="C188" s="244"/>
      <c r="D188" s="234" t="s">
        <v>163</v>
      </c>
      <c r="E188" s="245" t="s">
        <v>19</v>
      </c>
      <c r="F188" s="246" t="s">
        <v>582</v>
      </c>
      <c r="G188" s="244"/>
      <c r="H188" s="247">
        <v>0.119</v>
      </c>
      <c r="I188" s="248"/>
      <c r="J188" s="244"/>
      <c r="K188" s="244"/>
      <c r="L188" s="249"/>
      <c r="M188" s="250"/>
      <c r="N188" s="251"/>
      <c r="O188" s="251"/>
      <c r="P188" s="251"/>
      <c r="Q188" s="251"/>
      <c r="R188" s="251"/>
      <c r="S188" s="251"/>
      <c r="T188" s="25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3" t="s">
        <v>163</v>
      </c>
      <c r="AU188" s="253" t="s">
        <v>81</v>
      </c>
      <c r="AV188" s="14" t="s">
        <v>81</v>
      </c>
      <c r="AW188" s="14" t="s">
        <v>33</v>
      </c>
      <c r="AX188" s="14" t="s">
        <v>79</v>
      </c>
      <c r="AY188" s="253" t="s">
        <v>152</v>
      </c>
    </row>
    <row r="189" s="12" customFormat="1" ht="22.8" customHeight="1">
      <c r="A189" s="12"/>
      <c r="B189" s="198"/>
      <c r="C189" s="199"/>
      <c r="D189" s="200" t="s">
        <v>71</v>
      </c>
      <c r="E189" s="212" t="s">
        <v>183</v>
      </c>
      <c r="F189" s="212" t="s">
        <v>308</v>
      </c>
      <c r="G189" s="199"/>
      <c r="H189" s="199"/>
      <c r="I189" s="202"/>
      <c r="J189" s="213">
        <f>BK189</f>
        <v>0</v>
      </c>
      <c r="K189" s="199"/>
      <c r="L189" s="204"/>
      <c r="M189" s="205"/>
      <c r="N189" s="206"/>
      <c r="O189" s="206"/>
      <c r="P189" s="207">
        <f>SUM(P190:P226)</f>
        <v>0</v>
      </c>
      <c r="Q189" s="206"/>
      <c r="R189" s="207">
        <f>SUM(R190:R226)</f>
        <v>4.0312200000000002</v>
      </c>
      <c r="S189" s="206"/>
      <c r="T189" s="208">
        <f>SUM(T190:T226)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9" t="s">
        <v>79</v>
      </c>
      <c r="AT189" s="210" t="s">
        <v>71</v>
      </c>
      <c r="AU189" s="210" t="s">
        <v>79</v>
      </c>
      <c r="AY189" s="209" t="s">
        <v>152</v>
      </c>
      <c r="BK189" s="211">
        <f>SUM(BK190:BK226)</f>
        <v>0</v>
      </c>
    </row>
    <row r="190" s="2" customFormat="1" ht="21.75" customHeight="1">
      <c r="A190" s="40"/>
      <c r="B190" s="41"/>
      <c r="C190" s="214" t="s">
        <v>302</v>
      </c>
      <c r="D190" s="214" t="s">
        <v>154</v>
      </c>
      <c r="E190" s="215" t="s">
        <v>583</v>
      </c>
      <c r="F190" s="216" t="s">
        <v>584</v>
      </c>
      <c r="G190" s="217" t="s">
        <v>157</v>
      </c>
      <c r="H190" s="218">
        <v>3</v>
      </c>
      <c r="I190" s="219"/>
      <c r="J190" s="220">
        <f>ROUND(I190*H190,2)</f>
        <v>0</v>
      </c>
      <c r="K190" s="216" t="s">
        <v>158</v>
      </c>
      <c r="L190" s="46"/>
      <c r="M190" s="221" t="s">
        <v>19</v>
      </c>
      <c r="N190" s="222" t="s">
        <v>43</v>
      </c>
      <c r="O190" s="86"/>
      <c r="P190" s="223">
        <f>O190*H190</f>
        <v>0</v>
      </c>
      <c r="Q190" s="223">
        <v>0</v>
      </c>
      <c r="R190" s="223">
        <f>Q190*H190</f>
        <v>0</v>
      </c>
      <c r="S190" s="223">
        <v>0</v>
      </c>
      <c r="T190" s="224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5" t="s">
        <v>159</v>
      </c>
      <c r="AT190" s="225" t="s">
        <v>154</v>
      </c>
      <c r="AU190" s="225" t="s">
        <v>81</v>
      </c>
      <c r="AY190" s="19" t="s">
        <v>152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9" t="s">
        <v>79</v>
      </c>
      <c r="BK190" s="226">
        <f>ROUND(I190*H190,2)</f>
        <v>0</v>
      </c>
      <c r="BL190" s="19" t="s">
        <v>159</v>
      </c>
      <c r="BM190" s="225" t="s">
        <v>697</v>
      </c>
    </row>
    <row r="191" s="2" customFormat="1">
      <c r="A191" s="40"/>
      <c r="B191" s="41"/>
      <c r="C191" s="42"/>
      <c r="D191" s="227" t="s">
        <v>161</v>
      </c>
      <c r="E191" s="42"/>
      <c r="F191" s="228" t="s">
        <v>586</v>
      </c>
      <c r="G191" s="42"/>
      <c r="H191" s="42"/>
      <c r="I191" s="229"/>
      <c r="J191" s="42"/>
      <c r="K191" s="42"/>
      <c r="L191" s="46"/>
      <c r="M191" s="230"/>
      <c r="N191" s="231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161</v>
      </c>
      <c r="AU191" s="19" t="s">
        <v>81</v>
      </c>
    </row>
    <row r="192" s="13" customFormat="1">
      <c r="A192" s="13"/>
      <c r="B192" s="232"/>
      <c r="C192" s="233"/>
      <c r="D192" s="234" t="s">
        <v>163</v>
      </c>
      <c r="E192" s="235" t="s">
        <v>19</v>
      </c>
      <c r="F192" s="236" t="s">
        <v>534</v>
      </c>
      <c r="G192" s="233"/>
      <c r="H192" s="235" t="s">
        <v>19</v>
      </c>
      <c r="I192" s="237"/>
      <c r="J192" s="233"/>
      <c r="K192" s="233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163</v>
      </c>
      <c r="AU192" s="242" t="s">
        <v>81</v>
      </c>
      <c r="AV192" s="13" t="s">
        <v>79</v>
      </c>
      <c r="AW192" s="13" t="s">
        <v>33</v>
      </c>
      <c r="AX192" s="13" t="s">
        <v>72</v>
      </c>
      <c r="AY192" s="242" t="s">
        <v>152</v>
      </c>
    </row>
    <row r="193" s="14" customFormat="1">
      <c r="A193" s="14"/>
      <c r="B193" s="243"/>
      <c r="C193" s="244"/>
      <c r="D193" s="234" t="s">
        <v>163</v>
      </c>
      <c r="E193" s="245" t="s">
        <v>19</v>
      </c>
      <c r="F193" s="246" t="s">
        <v>170</v>
      </c>
      <c r="G193" s="244"/>
      <c r="H193" s="247">
        <v>3</v>
      </c>
      <c r="I193" s="248"/>
      <c r="J193" s="244"/>
      <c r="K193" s="244"/>
      <c r="L193" s="249"/>
      <c r="M193" s="250"/>
      <c r="N193" s="251"/>
      <c r="O193" s="251"/>
      <c r="P193" s="251"/>
      <c r="Q193" s="251"/>
      <c r="R193" s="251"/>
      <c r="S193" s="251"/>
      <c r="T193" s="25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3" t="s">
        <v>163</v>
      </c>
      <c r="AU193" s="253" t="s">
        <v>81</v>
      </c>
      <c r="AV193" s="14" t="s">
        <v>81</v>
      </c>
      <c r="AW193" s="14" t="s">
        <v>33</v>
      </c>
      <c r="AX193" s="14" t="s">
        <v>79</v>
      </c>
      <c r="AY193" s="253" t="s">
        <v>152</v>
      </c>
    </row>
    <row r="194" s="2" customFormat="1" ht="21.75" customHeight="1">
      <c r="A194" s="40"/>
      <c r="B194" s="41"/>
      <c r="C194" s="214" t="s">
        <v>309</v>
      </c>
      <c r="D194" s="214" t="s">
        <v>154</v>
      </c>
      <c r="E194" s="215" t="s">
        <v>588</v>
      </c>
      <c r="F194" s="216" t="s">
        <v>589</v>
      </c>
      <c r="G194" s="217" t="s">
        <v>157</v>
      </c>
      <c r="H194" s="218">
        <v>3</v>
      </c>
      <c r="I194" s="219"/>
      <c r="J194" s="220">
        <f>ROUND(I194*H194,2)</f>
        <v>0</v>
      </c>
      <c r="K194" s="216" t="s">
        <v>158</v>
      </c>
      <c r="L194" s="46"/>
      <c r="M194" s="221" t="s">
        <v>19</v>
      </c>
      <c r="N194" s="222" t="s">
        <v>43</v>
      </c>
      <c r="O194" s="86"/>
      <c r="P194" s="223">
        <f>O194*H194</f>
        <v>0</v>
      </c>
      <c r="Q194" s="223">
        <v>0</v>
      </c>
      <c r="R194" s="223">
        <f>Q194*H194</f>
        <v>0</v>
      </c>
      <c r="S194" s="223">
        <v>0</v>
      </c>
      <c r="T194" s="224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25" t="s">
        <v>159</v>
      </c>
      <c r="AT194" s="225" t="s">
        <v>154</v>
      </c>
      <c r="AU194" s="225" t="s">
        <v>81</v>
      </c>
      <c r="AY194" s="19" t="s">
        <v>152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9" t="s">
        <v>79</v>
      </c>
      <c r="BK194" s="226">
        <f>ROUND(I194*H194,2)</f>
        <v>0</v>
      </c>
      <c r="BL194" s="19" t="s">
        <v>159</v>
      </c>
      <c r="BM194" s="225" t="s">
        <v>698</v>
      </c>
    </row>
    <row r="195" s="2" customFormat="1">
      <c r="A195" s="40"/>
      <c r="B195" s="41"/>
      <c r="C195" s="42"/>
      <c r="D195" s="227" t="s">
        <v>161</v>
      </c>
      <c r="E195" s="42"/>
      <c r="F195" s="228" t="s">
        <v>591</v>
      </c>
      <c r="G195" s="42"/>
      <c r="H195" s="42"/>
      <c r="I195" s="229"/>
      <c r="J195" s="42"/>
      <c r="K195" s="42"/>
      <c r="L195" s="46"/>
      <c r="M195" s="230"/>
      <c r="N195" s="231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161</v>
      </c>
      <c r="AU195" s="19" t="s">
        <v>81</v>
      </c>
    </row>
    <row r="196" s="13" customFormat="1">
      <c r="A196" s="13"/>
      <c r="B196" s="232"/>
      <c r="C196" s="233"/>
      <c r="D196" s="234" t="s">
        <v>163</v>
      </c>
      <c r="E196" s="235" t="s">
        <v>19</v>
      </c>
      <c r="F196" s="236" t="s">
        <v>534</v>
      </c>
      <c r="G196" s="233"/>
      <c r="H196" s="235" t="s">
        <v>19</v>
      </c>
      <c r="I196" s="237"/>
      <c r="J196" s="233"/>
      <c r="K196" s="233"/>
      <c r="L196" s="238"/>
      <c r="M196" s="239"/>
      <c r="N196" s="240"/>
      <c r="O196" s="240"/>
      <c r="P196" s="240"/>
      <c r="Q196" s="240"/>
      <c r="R196" s="240"/>
      <c r="S196" s="240"/>
      <c r="T196" s="24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2" t="s">
        <v>163</v>
      </c>
      <c r="AU196" s="242" t="s">
        <v>81</v>
      </c>
      <c r="AV196" s="13" t="s">
        <v>79</v>
      </c>
      <c r="AW196" s="13" t="s">
        <v>33</v>
      </c>
      <c r="AX196" s="13" t="s">
        <v>72</v>
      </c>
      <c r="AY196" s="242" t="s">
        <v>152</v>
      </c>
    </row>
    <row r="197" s="14" customFormat="1">
      <c r="A197" s="14"/>
      <c r="B197" s="243"/>
      <c r="C197" s="244"/>
      <c r="D197" s="234" t="s">
        <v>163</v>
      </c>
      <c r="E197" s="245" t="s">
        <v>19</v>
      </c>
      <c r="F197" s="246" t="s">
        <v>170</v>
      </c>
      <c r="G197" s="244"/>
      <c r="H197" s="247">
        <v>3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3" t="s">
        <v>163</v>
      </c>
      <c r="AU197" s="253" t="s">
        <v>81</v>
      </c>
      <c r="AV197" s="14" t="s">
        <v>81</v>
      </c>
      <c r="AW197" s="14" t="s">
        <v>33</v>
      </c>
      <c r="AX197" s="14" t="s">
        <v>79</v>
      </c>
      <c r="AY197" s="253" t="s">
        <v>152</v>
      </c>
    </row>
    <row r="198" s="2" customFormat="1" ht="21.75" customHeight="1">
      <c r="A198" s="40"/>
      <c r="B198" s="41"/>
      <c r="C198" s="214" t="s">
        <v>314</v>
      </c>
      <c r="D198" s="214" t="s">
        <v>154</v>
      </c>
      <c r="E198" s="215" t="s">
        <v>310</v>
      </c>
      <c r="F198" s="216" t="s">
        <v>311</v>
      </c>
      <c r="G198" s="217" t="s">
        <v>157</v>
      </c>
      <c r="H198" s="218">
        <v>14</v>
      </c>
      <c r="I198" s="219"/>
      <c r="J198" s="220">
        <f>ROUND(I198*H198,2)</f>
        <v>0</v>
      </c>
      <c r="K198" s="216" t="s">
        <v>158</v>
      </c>
      <c r="L198" s="46"/>
      <c r="M198" s="221" t="s">
        <v>19</v>
      </c>
      <c r="N198" s="222" t="s">
        <v>43</v>
      </c>
      <c r="O198" s="86"/>
      <c r="P198" s="223">
        <f>O198*H198</f>
        <v>0</v>
      </c>
      <c r="Q198" s="223">
        <v>0</v>
      </c>
      <c r="R198" s="223">
        <f>Q198*H198</f>
        <v>0</v>
      </c>
      <c r="S198" s="223">
        <v>0</v>
      </c>
      <c r="T198" s="224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5" t="s">
        <v>159</v>
      </c>
      <c r="AT198" s="225" t="s">
        <v>154</v>
      </c>
      <c r="AU198" s="225" t="s">
        <v>81</v>
      </c>
      <c r="AY198" s="19" t="s">
        <v>152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9" t="s">
        <v>79</v>
      </c>
      <c r="BK198" s="226">
        <f>ROUND(I198*H198,2)</f>
        <v>0</v>
      </c>
      <c r="BL198" s="19" t="s">
        <v>159</v>
      </c>
      <c r="BM198" s="225" t="s">
        <v>699</v>
      </c>
    </row>
    <row r="199" s="2" customFormat="1">
      <c r="A199" s="40"/>
      <c r="B199" s="41"/>
      <c r="C199" s="42"/>
      <c r="D199" s="227" t="s">
        <v>161</v>
      </c>
      <c r="E199" s="42"/>
      <c r="F199" s="228" t="s">
        <v>313</v>
      </c>
      <c r="G199" s="42"/>
      <c r="H199" s="42"/>
      <c r="I199" s="229"/>
      <c r="J199" s="42"/>
      <c r="K199" s="42"/>
      <c r="L199" s="46"/>
      <c r="M199" s="230"/>
      <c r="N199" s="231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161</v>
      </c>
      <c r="AU199" s="19" t="s">
        <v>81</v>
      </c>
    </row>
    <row r="200" s="13" customFormat="1">
      <c r="A200" s="13"/>
      <c r="B200" s="232"/>
      <c r="C200" s="233"/>
      <c r="D200" s="234" t="s">
        <v>163</v>
      </c>
      <c r="E200" s="235" t="s">
        <v>19</v>
      </c>
      <c r="F200" s="236" t="s">
        <v>189</v>
      </c>
      <c r="G200" s="233"/>
      <c r="H200" s="235" t="s">
        <v>19</v>
      </c>
      <c r="I200" s="237"/>
      <c r="J200" s="233"/>
      <c r="K200" s="233"/>
      <c r="L200" s="238"/>
      <c r="M200" s="239"/>
      <c r="N200" s="240"/>
      <c r="O200" s="240"/>
      <c r="P200" s="240"/>
      <c r="Q200" s="240"/>
      <c r="R200" s="240"/>
      <c r="S200" s="240"/>
      <c r="T200" s="24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2" t="s">
        <v>163</v>
      </c>
      <c r="AU200" s="242" t="s">
        <v>81</v>
      </c>
      <c r="AV200" s="13" t="s">
        <v>79</v>
      </c>
      <c r="AW200" s="13" t="s">
        <v>33</v>
      </c>
      <c r="AX200" s="13" t="s">
        <v>72</v>
      </c>
      <c r="AY200" s="242" t="s">
        <v>152</v>
      </c>
    </row>
    <row r="201" s="14" customFormat="1">
      <c r="A201" s="14"/>
      <c r="B201" s="243"/>
      <c r="C201" s="244"/>
      <c r="D201" s="234" t="s">
        <v>163</v>
      </c>
      <c r="E201" s="245" t="s">
        <v>19</v>
      </c>
      <c r="F201" s="246" t="s">
        <v>245</v>
      </c>
      <c r="G201" s="244"/>
      <c r="H201" s="247">
        <v>14</v>
      </c>
      <c r="I201" s="248"/>
      <c r="J201" s="244"/>
      <c r="K201" s="244"/>
      <c r="L201" s="249"/>
      <c r="M201" s="250"/>
      <c r="N201" s="251"/>
      <c r="O201" s="251"/>
      <c r="P201" s="251"/>
      <c r="Q201" s="251"/>
      <c r="R201" s="251"/>
      <c r="S201" s="251"/>
      <c r="T201" s="25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3" t="s">
        <v>163</v>
      </c>
      <c r="AU201" s="253" t="s">
        <v>81</v>
      </c>
      <c r="AV201" s="14" t="s">
        <v>81</v>
      </c>
      <c r="AW201" s="14" t="s">
        <v>33</v>
      </c>
      <c r="AX201" s="14" t="s">
        <v>79</v>
      </c>
      <c r="AY201" s="253" t="s">
        <v>152</v>
      </c>
    </row>
    <row r="202" s="2" customFormat="1" ht="24.15" customHeight="1">
      <c r="A202" s="40"/>
      <c r="B202" s="41"/>
      <c r="C202" s="214" t="s">
        <v>321</v>
      </c>
      <c r="D202" s="214" t="s">
        <v>154</v>
      </c>
      <c r="E202" s="215" t="s">
        <v>315</v>
      </c>
      <c r="F202" s="216" t="s">
        <v>316</v>
      </c>
      <c r="G202" s="217" t="s">
        <v>157</v>
      </c>
      <c r="H202" s="218">
        <v>5.75</v>
      </c>
      <c r="I202" s="219"/>
      <c r="J202" s="220">
        <f>ROUND(I202*H202,2)</f>
        <v>0</v>
      </c>
      <c r="K202" s="216" t="s">
        <v>158</v>
      </c>
      <c r="L202" s="46"/>
      <c r="M202" s="221" t="s">
        <v>19</v>
      </c>
      <c r="N202" s="222" t="s">
        <v>43</v>
      </c>
      <c r="O202" s="86"/>
      <c r="P202" s="223">
        <f>O202*H202</f>
        <v>0</v>
      </c>
      <c r="Q202" s="223">
        <v>0</v>
      </c>
      <c r="R202" s="223">
        <f>Q202*H202</f>
        <v>0</v>
      </c>
      <c r="S202" s="223">
        <v>0</v>
      </c>
      <c r="T202" s="224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25" t="s">
        <v>159</v>
      </c>
      <c r="AT202" s="225" t="s">
        <v>154</v>
      </c>
      <c r="AU202" s="225" t="s">
        <v>81</v>
      </c>
      <c r="AY202" s="19" t="s">
        <v>152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9" t="s">
        <v>79</v>
      </c>
      <c r="BK202" s="226">
        <f>ROUND(I202*H202,2)</f>
        <v>0</v>
      </c>
      <c r="BL202" s="19" t="s">
        <v>159</v>
      </c>
      <c r="BM202" s="225" t="s">
        <v>700</v>
      </c>
    </row>
    <row r="203" s="2" customFormat="1">
      <c r="A203" s="40"/>
      <c r="B203" s="41"/>
      <c r="C203" s="42"/>
      <c r="D203" s="227" t="s">
        <v>161</v>
      </c>
      <c r="E203" s="42"/>
      <c r="F203" s="228" t="s">
        <v>318</v>
      </c>
      <c r="G203" s="42"/>
      <c r="H203" s="42"/>
      <c r="I203" s="229"/>
      <c r="J203" s="42"/>
      <c r="K203" s="42"/>
      <c r="L203" s="46"/>
      <c r="M203" s="230"/>
      <c r="N203" s="231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161</v>
      </c>
      <c r="AU203" s="19" t="s">
        <v>81</v>
      </c>
    </row>
    <row r="204" s="13" customFormat="1">
      <c r="A204" s="13"/>
      <c r="B204" s="232"/>
      <c r="C204" s="233"/>
      <c r="D204" s="234" t="s">
        <v>163</v>
      </c>
      <c r="E204" s="235" t="s">
        <v>19</v>
      </c>
      <c r="F204" s="236" t="s">
        <v>319</v>
      </c>
      <c r="G204" s="233"/>
      <c r="H204" s="235" t="s">
        <v>19</v>
      </c>
      <c r="I204" s="237"/>
      <c r="J204" s="233"/>
      <c r="K204" s="233"/>
      <c r="L204" s="238"/>
      <c r="M204" s="239"/>
      <c r="N204" s="240"/>
      <c r="O204" s="240"/>
      <c r="P204" s="240"/>
      <c r="Q204" s="240"/>
      <c r="R204" s="240"/>
      <c r="S204" s="240"/>
      <c r="T204" s="24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2" t="s">
        <v>163</v>
      </c>
      <c r="AU204" s="242" t="s">
        <v>81</v>
      </c>
      <c r="AV204" s="13" t="s">
        <v>79</v>
      </c>
      <c r="AW204" s="13" t="s">
        <v>33</v>
      </c>
      <c r="AX204" s="13" t="s">
        <v>72</v>
      </c>
      <c r="AY204" s="242" t="s">
        <v>152</v>
      </c>
    </row>
    <row r="205" s="14" customFormat="1">
      <c r="A205" s="14"/>
      <c r="B205" s="243"/>
      <c r="C205" s="244"/>
      <c r="D205" s="234" t="s">
        <v>163</v>
      </c>
      <c r="E205" s="245" t="s">
        <v>19</v>
      </c>
      <c r="F205" s="246" t="s">
        <v>777</v>
      </c>
      <c r="G205" s="244"/>
      <c r="H205" s="247">
        <v>5.75</v>
      </c>
      <c r="I205" s="248"/>
      <c r="J205" s="244"/>
      <c r="K205" s="244"/>
      <c r="L205" s="249"/>
      <c r="M205" s="250"/>
      <c r="N205" s="251"/>
      <c r="O205" s="251"/>
      <c r="P205" s="251"/>
      <c r="Q205" s="251"/>
      <c r="R205" s="251"/>
      <c r="S205" s="251"/>
      <c r="T205" s="25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3" t="s">
        <v>163</v>
      </c>
      <c r="AU205" s="253" t="s">
        <v>81</v>
      </c>
      <c r="AV205" s="14" t="s">
        <v>81</v>
      </c>
      <c r="AW205" s="14" t="s">
        <v>33</v>
      </c>
      <c r="AX205" s="14" t="s">
        <v>79</v>
      </c>
      <c r="AY205" s="253" t="s">
        <v>152</v>
      </c>
    </row>
    <row r="206" s="2" customFormat="1" ht="16.5" customHeight="1">
      <c r="A206" s="40"/>
      <c r="B206" s="41"/>
      <c r="C206" s="214" t="s">
        <v>326</v>
      </c>
      <c r="D206" s="214" t="s">
        <v>154</v>
      </c>
      <c r="E206" s="215" t="s">
        <v>322</v>
      </c>
      <c r="F206" s="216" t="s">
        <v>323</v>
      </c>
      <c r="G206" s="217" t="s">
        <v>157</v>
      </c>
      <c r="H206" s="218">
        <v>5.75</v>
      </c>
      <c r="I206" s="219"/>
      <c r="J206" s="220">
        <f>ROUND(I206*H206,2)</f>
        <v>0</v>
      </c>
      <c r="K206" s="216" t="s">
        <v>158</v>
      </c>
      <c r="L206" s="46"/>
      <c r="M206" s="221" t="s">
        <v>19</v>
      </c>
      <c r="N206" s="222" t="s">
        <v>43</v>
      </c>
      <c r="O206" s="86"/>
      <c r="P206" s="223">
        <f>O206*H206</f>
        <v>0</v>
      </c>
      <c r="Q206" s="223">
        <v>0</v>
      </c>
      <c r="R206" s="223">
        <f>Q206*H206</f>
        <v>0</v>
      </c>
      <c r="S206" s="223">
        <v>0</v>
      </c>
      <c r="T206" s="224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25" t="s">
        <v>159</v>
      </c>
      <c r="AT206" s="225" t="s">
        <v>154</v>
      </c>
      <c r="AU206" s="225" t="s">
        <v>81</v>
      </c>
      <c r="AY206" s="19" t="s">
        <v>152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9" t="s">
        <v>79</v>
      </c>
      <c r="BK206" s="226">
        <f>ROUND(I206*H206,2)</f>
        <v>0</v>
      </c>
      <c r="BL206" s="19" t="s">
        <v>159</v>
      </c>
      <c r="BM206" s="225" t="s">
        <v>701</v>
      </c>
    </row>
    <row r="207" s="2" customFormat="1">
      <c r="A207" s="40"/>
      <c r="B207" s="41"/>
      <c r="C207" s="42"/>
      <c r="D207" s="227" t="s">
        <v>161</v>
      </c>
      <c r="E207" s="42"/>
      <c r="F207" s="228" t="s">
        <v>325</v>
      </c>
      <c r="G207" s="42"/>
      <c r="H207" s="42"/>
      <c r="I207" s="229"/>
      <c r="J207" s="42"/>
      <c r="K207" s="42"/>
      <c r="L207" s="46"/>
      <c r="M207" s="230"/>
      <c r="N207" s="231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161</v>
      </c>
      <c r="AU207" s="19" t="s">
        <v>81</v>
      </c>
    </row>
    <row r="208" s="13" customFormat="1">
      <c r="A208" s="13"/>
      <c r="B208" s="232"/>
      <c r="C208" s="233"/>
      <c r="D208" s="234" t="s">
        <v>163</v>
      </c>
      <c r="E208" s="235" t="s">
        <v>19</v>
      </c>
      <c r="F208" s="236" t="s">
        <v>319</v>
      </c>
      <c r="G208" s="233"/>
      <c r="H208" s="235" t="s">
        <v>19</v>
      </c>
      <c r="I208" s="237"/>
      <c r="J208" s="233"/>
      <c r="K208" s="233"/>
      <c r="L208" s="238"/>
      <c r="M208" s="239"/>
      <c r="N208" s="240"/>
      <c r="O208" s="240"/>
      <c r="P208" s="240"/>
      <c r="Q208" s="240"/>
      <c r="R208" s="240"/>
      <c r="S208" s="240"/>
      <c r="T208" s="24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2" t="s">
        <v>163</v>
      </c>
      <c r="AU208" s="242" t="s">
        <v>81</v>
      </c>
      <c r="AV208" s="13" t="s">
        <v>79</v>
      </c>
      <c r="AW208" s="13" t="s">
        <v>33</v>
      </c>
      <c r="AX208" s="13" t="s">
        <v>72</v>
      </c>
      <c r="AY208" s="242" t="s">
        <v>152</v>
      </c>
    </row>
    <row r="209" s="14" customFormat="1">
      <c r="A209" s="14"/>
      <c r="B209" s="243"/>
      <c r="C209" s="244"/>
      <c r="D209" s="234" t="s">
        <v>163</v>
      </c>
      <c r="E209" s="245" t="s">
        <v>19</v>
      </c>
      <c r="F209" s="246" t="s">
        <v>777</v>
      </c>
      <c r="G209" s="244"/>
      <c r="H209" s="247">
        <v>5.75</v>
      </c>
      <c r="I209" s="248"/>
      <c r="J209" s="244"/>
      <c r="K209" s="244"/>
      <c r="L209" s="249"/>
      <c r="M209" s="250"/>
      <c r="N209" s="251"/>
      <c r="O209" s="251"/>
      <c r="P209" s="251"/>
      <c r="Q209" s="251"/>
      <c r="R209" s="251"/>
      <c r="S209" s="251"/>
      <c r="T209" s="25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3" t="s">
        <v>163</v>
      </c>
      <c r="AU209" s="253" t="s">
        <v>81</v>
      </c>
      <c r="AV209" s="14" t="s">
        <v>81</v>
      </c>
      <c r="AW209" s="14" t="s">
        <v>33</v>
      </c>
      <c r="AX209" s="14" t="s">
        <v>79</v>
      </c>
      <c r="AY209" s="253" t="s">
        <v>152</v>
      </c>
    </row>
    <row r="210" s="2" customFormat="1" ht="24.15" customHeight="1">
      <c r="A210" s="40"/>
      <c r="B210" s="41"/>
      <c r="C210" s="214" t="s">
        <v>331</v>
      </c>
      <c r="D210" s="214" t="s">
        <v>154</v>
      </c>
      <c r="E210" s="215" t="s">
        <v>327</v>
      </c>
      <c r="F210" s="216" t="s">
        <v>328</v>
      </c>
      <c r="G210" s="217" t="s">
        <v>157</v>
      </c>
      <c r="H210" s="218">
        <v>5.75</v>
      </c>
      <c r="I210" s="219"/>
      <c r="J210" s="220">
        <f>ROUND(I210*H210,2)</f>
        <v>0</v>
      </c>
      <c r="K210" s="216" t="s">
        <v>158</v>
      </c>
      <c r="L210" s="46"/>
      <c r="M210" s="221" t="s">
        <v>19</v>
      </c>
      <c r="N210" s="222" t="s">
        <v>43</v>
      </c>
      <c r="O210" s="86"/>
      <c r="P210" s="223">
        <f>O210*H210</f>
        <v>0</v>
      </c>
      <c r="Q210" s="223">
        <v>0</v>
      </c>
      <c r="R210" s="223">
        <f>Q210*H210</f>
        <v>0</v>
      </c>
      <c r="S210" s="223">
        <v>0</v>
      </c>
      <c r="T210" s="224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25" t="s">
        <v>159</v>
      </c>
      <c r="AT210" s="225" t="s">
        <v>154</v>
      </c>
      <c r="AU210" s="225" t="s">
        <v>81</v>
      </c>
      <c r="AY210" s="19" t="s">
        <v>152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19" t="s">
        <v>79</v>
      </c>
      <c r="BK210" s="226">
        <f>ROUND(I210*H210,2)</f>
        <v>0</v>
      </c>
      <c r="BL210" s="19" t="s">
        <v>159</v>
      </c>
      <c r="BM210" s="225" t="s">
        <v>702</v>
      </c>
    </row>
    <row r="211" s="2" customFormat="1">
      <c r="A211" s="40"/>
      <c r="B211" s="41"/>
      <c r="C211" s="42"/>
      <c r="D211" s="227" t="s">
        <v>161</v>
      </c>
      <c r="E211" s="42"/>
      <c r="F211" s="228" t="s">
        <v>330</v>
      </c>
      <c r="G211" s="42"/>
      <c r="H211" s="42"/>
      <c r="I211" s="229"/>
      <c r="J211" s="42"/>
      <c r="K211" s="42"/>
      <c r="L211" s="46"/>
      <c r="M211" s="230"/>
      <c r="N211" s="231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161</v>
      </c>
      <c r="AU211" s="19" t="s">
        <v>81</v>
      </c>
    </row>
    <row r="212" s="13" customFormat="1">
      <c r="A212" s="13"/>
      <c r="B212" s="232"/>
      <c r="C212" s="233"/>
      <c r="D212" s="234" t="s">
        <v>163</v>
      </c>
      <c r="E212" s="235" t="s">
        <v>19</v>
      </c>
      <c r="F212" s="236" t="s">
        <v>319</v>
      </c>
      <c r="G212" s="233"/>
      <c r="H212" s="235" t="s">
        <v>19</v>
      </c>
      <c r="I212" s="237"/>
      <c r="J212" s="233"/>
      <c r="K212" s="233"/>
      <c r="L212" s="238"/>
      <c r="M212" s="239"/>
      <c r="N212" s="240"/>
      <c r="O212" s="240"/>
      <c r="P212" s="240"/>
      <c r="Q212" s="240"/>
      <c r="R212" s="240"/>
      <c r="S212" s="240"/>
      <c r="T212" s="24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2" t="s">
        <v>163</v>
      </c>
      <c r="AU212" s="242" t="s">
        <v>81</v>
      </c>
      <c r="AV212" s="13" t="s">
        <v>79</v>
      </c>
      <c r="AW212" s="13" t="s">
        <v>33</v>
      </c>
      <c r="AX212" s="13" t="s">
        <v>72</v>
      </c>
      <c r="AY212" s="242" t="s">
        <v>152</v>
      </c>
    </row>
    <row r="213" s="14" customFormat="1">
      <c r="A213" s="14"/>
      <c r="B213" s="243"/>
      <c r="C213" s="244"/>
      <c r="D213" s="234" t="s">
        <v>163</v>
      </c>
      <c r="E213" s="245" t="s">
        <v>19</v>
      </c>
      <c r="F213" s="246" t="s">
        <v>777</v>
      </c>
      <c r="G213" s="244"/>
      <c r="H213" s="247">
        <v>5.75</v>
      </c>
      <c r="I213" s="248"/>
      <c r="J213" s="244"/>
      <c r="K213" s="244"/>
      <c r="L213" s="249"/>
      <c r="M213" s="250"/>
      <c r="N213" s="251"/>
      <c r="O213" s="251"/>
      <c r="P213" s="251"/>
      <c r="Q213" s="251"/>
      <c r="R213" s="251"/>
      <c r="S213" s="251"/>
      <c r="T213" s="25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3" t="s">
        <v>163</v>
      </c>
      <c r="AU213" s="253" t="s">
        <v>81</v>
      </c>
      <c r="AV213" s="14" t="s">
        <v>81</v>
      </c>
      <c r="AW213" s="14" t="s">
        <v>33</v>
      </c>
      <c r="AX213" s="14" t="s">
        <v>79</v>
      </c>
      <c r="AY213" s="253" t="s">
        <v>152</v>
      </c>
    </row>
    <row r="214" s="2" customFormat="1" ht="37.8" customHeight="1">
      <c r="A214" s="40"/>
      <c r="B214" s="41"/>
      <c r="C214" s="214" t="s">
        <v>336</v>
      </c>
      <c r="D214" s="214" t="s">
        <v>154</v>
      </c>
      <c r="E214" s="215" t="s">
        <v>332</v>
      </c>
      <c r="F214" s="216" t="s">
        <v>703</v>
      </c>
      <c r="G214" s="217" t="s">
        <v>157</v>
      </c>
      <c r="H214" s="218">
        <v>14</v>
      </c>
      <c r="I214" s="219"/>
      <c r="J214" s="220">
        <f>ROUND(I214*H214,2)</f>
        <v>0</v>
      </c>
      <c r="K214" s="216" t="s">
        <v>158</v>
      </c>
      <c r="L214" s="46"/>
      <c r="M214" s="221" t="s">
        <v>19</v>
      </c>
      <c r="N214" s="222" t="s">
        <v>43</v>
      </c>
      <c r="O214" s="86"/>
      <c r="P214" s="223">
        <f>O214*H214</f>
        <v>0</v>
      </c>
      <c r="Q214" s="223">
        <v>0.089219999999999994</v>
      </c>
      <c r="R214" s="223">
        <f>Q214*H214</f>
        <v>1.24908</v>
      </c>
      <c r="S214" s="223">
        <v>0</v>
      </c>
      <c r="T214" s="224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25" t="s">
        <v>159</v>
      </c>
      <c r="AT214" s="225" t="s">
        <v>154</v>
      </c>
      <c r="AU214" s="225" t="s">
        <v>81</v>
      </c>
      <c r="AY214" s="19" t="s">
        <v>152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9" t="s">
        <v>79</v>
      </c>
      <c r="BK214" s="226">
        <f>ROUND(I214*H214,2)</f>
        <v>0</v>
      </c>
      <c r="BL214" s="19" t="s">
        <v>159</v>
      </c>
      <c r="BM214" s="225" t="s">
        <v>704</v>
      </c>
    </row>
    <row r="215" s="2" customFormat="1">
      <c r="A215" s="40"/>
      <c r="B215" s="41"/>
      <c r="C215" s="42"/>
      <c r="D215" s="227" t="s">
        <v>161</v>
      </c>
      <c r="E215" s="42"/>
      <c r="F215" s="228" t="s">
        <v>335</v>
      </c>
      <c r="G215" s="42"/>
      <c r="H215" s="42"/>
      <c r="I215" s="229"/>
      <c r="J215" s="42"/>
      <c r="K215" s="42"/>
      <c r="L215" s="46"/>
      <c r="M215" s="230"/>
      <c r="N215" s="231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161</v>
      </c>
      <c r="AU215" s="19" t="s">
        <v>81</v>
      </c>
    </row>
    <row r="216" s="13" customFormat="1">
      <c r="A216" s="13"/>
      <c r="B216" s="232"/>
      <c r="C216" s="233"/>
      <c r="D216" s="234" t="s">
        <v>163</v>
      </c>
      <c r="E216" s="235" t="s">
        <v>19</v>
      </c>
      <c r="F216" s="236" t="s">
        <v>189</v>
      </c>
      <c r="G216" s="233"/>
      <c r="H216" s="235" t="s">
        <v>19</v>
      </c>
      <c r="I216" s="237"/>
      <c r="J216" s="233"/>
      <c r="K216" s="233"/>
      <c r="L216" s="238"/>
      <c r="M216" s="239"/>
      <c r="N216" s="240"/>
      <c r="O216" s="240"/>
      <c r="P216" s="240"/>
      <c r="Q216" s="240"/>
      <c r="R216" s="240"/>
      <c r="S216" s="240"/>
      <c r="T216" s="24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2" t="s">
        <v>163</v>
      </c>
      <c r="AU216" s="242" t="s">
        <v>81</v>
      </c>
      <c r="AV216" s="13" t="s">
        <v>79</v>
      </c>
      <c r="AW216" s="13" t="s">
        <v>33</v>
      </c>
      <c r="AX216" s="13" t="s">
        <v>72</v>
      </c>
      <c r="AY216" s="242" t="s">
        <v>152</v>
      </c>
    </row>
    <row r="217" s="14" customFormat="1">
      <c r="A217" s="14"/>
      <c r="B217" s="243"/>
      <c r="C217" s="244"/>
      <c r="D217" s="234" t="s">
        <v>163</v>
      </c>
      <c r="E217" s="245" t="s">
        <v>19</v>
      </c>
      <c r="F217" s="246" t="s">
        <v>245</v>
      </c>
      <c r="G217" s="244"/>
      <c r="H217" s="247">
        <v>14</v>
      </c>
      <c r="I217" s="248"/>
      <c r="J217" s="244"/>
      <c r="K217" s="244"/>
      <c r="L217" s="249"/>
      <c r="M217" s="250"/>
      <c r="N217" s="251"/>
      <c r="O217" s="251"/>
      <c r="P217" s="251"/>
      <c r="Q217" s="251"/>
      <c r="R217" s="251"/>
      <c r="S217" s="251"/>
      <c r="T217" s="25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3" t="s">
        <v>163</v>
      </c>
      <c r="AU217" s="253" t="s">
        <v>81</v>
      </c>
      <c r="AV217" s="14" t="s">
        <v>81</v>
      </c>
      <c r="AW217" s="14" t="s">
        <v>33</v>
      </c>
      <c r="AX217" s="14" t="s">
        <v>79</v>
      </c>
      <c r="AY217" s="253" t="s">
        <v>152</v>
      </c>
    </row>
    <row r="218" s="2" customFormat="1" ht="16.5" customHeight="1">
      <c r="A218" s="40"/>
      <c r="B218" s="41"/>
      <c r="C218" s="265" t="s">
        <v>342</v>
      </c>
      <c r="D218" s="265" t="s">
        <v>228</v>
      </c>
      <c r="E218" s="266" t="s">
        <v>337</v>
      </c>
      <c r="F218" s="267" t="s">
        <v>338</v>
      </c>
      <c r="G218" s="268" t="s">
        <v>157</v>
      </c>
      <c r="H218" s="269">
        <v>14.42</v>
      </c>
      <c r="I218" s="270"/>
      <c r="J218" s="271">
        <f>ROUND(I218*H218,2)</f>
        <v>0</v>
      </c>
      <c r="K218" s="267" t="s">
        <v>158</v>
      </c>
      <c r="L218" s="272"/>
      <c r="M218" s="273" t="s">
        <v>19</v>
      </c>
      <c r="N218" s="274" t="s">
        <v>43</v>
      </c>
      <c r="O218" s="86"/>
      <c r="P218" s="223">
        <f>O218*H218</f>
        <v>0</v>
      </c>
      <c r="Q218" s="223">
        <v>0.13200000000000001</v>
      </c>
      <c r="R218" s="223">
        <f>Q218*H218</f>
        <v>1.90344</v>
      </c>
      <c r="S218" s="223">
        <v>0</v>
      </c>
      <c r="T218" s="224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25" t="s">
        <v>208</v>
      </c>
      <c r="AT218" s="225" t="s">
        <v>228</v>
      </c>
      <c r="AU218" s="225" t="s">
        <v>81</v>
      </c>
      <c r="AY218" s="19" t="s">
        <v>152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9" t="s">
        <v>79</v>
      </c>
      <c r="BK218" s="226">
        <f>ROUND(I218*H218,2)</f>
        <v>0</v>
      </c>
      <c r="BL218" s="19" t="s">
        <v>159</v>
      </c>
      <c r="BM218" s="225" t="s">
        <v>705</v>
      </c>
    </row>
    <row r="219" s="14" customFormat="1">
      <c r="A219" s="14"/>
      <c r="B219" s="243"/>
      <c r="C219" s="244"/>
      <c r="D219" s="234" t="s">
        <v>163</v>
      </c>
      <c r="E219" s="244"/>
      <c r="F219" s="246" t="s">
        <v>778</v>
      </c>
      <c r="G219" s="244"/>
      <c r="H219" s="247">
        <v>14.42</v>
      </c>
      <c r="I219" s="248"/>
      <c r="J219" s="244"/>
      <c r="K219" s="244"/>
      <c r="L219" s="249"/>
      <c r="M219" s="250"/>
      <c r="N219" s="251"/>
      <c r="O219" s="251"/>
      <c r="P219" s="251"/>
      <c r="Q219" s="251"/>
      <c r="R219" s="251"/>
      <c r="S219" s="251"/>
      <c r="T219" s="25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3" t="s">
        <v>163</v>
      </c>
      <c r="AU219" s="253" t="s">
        <v>81</v>
      </c>
      <c r="AV219" s="14" t="s">
        <v>81</v>
      </c>
      <c r="AW219" s="14" t="s">
        <v>4</v>
      </c>
      <c r="AX219" s="14" t="s">
        <v>79</v>
      </c>
      <c r="AY219" s="253" t="s">
        <v>152</v>
      </c>
    </row>
    <row r="220" s="2" customFormat="1" ht="37.8" customHeight="1">
      <c r="A220" s="40"/>
      <c r="B220" s="41"/>
      <c r="C220" s="214" t="s">
        <v>347</v>
      </c>
      <c r="D220" s="214" t="s">
        <v>154</v>
      </c>
      <c r="E220" s="215" t="s">
        <v>600</v>
      </c>
      <c r="F220" s="216" t="s">
        <v>707</v>
      </c>
      <c r="G220" s="217" t="s">
        <v>157</v>
      </c>
      <c r="H220" s="218">
        <v>3</v>
      </c>
      <c r="I220" s="219"/>
      <c r="J220" s="220">
        <f>ROUND(I220*H220,2)</f>
        <v>0</v>
      </c>
      <c r="K220" s="216" t="s">
        <v>158</v>
      </c>
      <c r="L220" s="46"/>
      <c r="M220" s="221" t="s">
        <v>19</v>
      </c>
      <c r="N220" s="222" t="s">
        <v>43</v>
      </c>
      <c r="O220" s="86"/>
      <c r="P220" s="223">
        <f>O220*H220</f>
        <v>0</v>
      </c>
      <c r="Q220" s="223">
        <v>0.11162</v>
      </c>
      <c r="R220" s="223">
        <f>Q220*H220</f>
        <v>0.33485999999999999</v>
      </c>
      <c r="S220" s="223">
        <v>0</v>
      </c>
      <c r="T220" s="224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25" t="s">
        <v>159</v>
      </c>
      <c r="AT220" s="225" t="s">
        <v>154</v>
      </c>
      <c r="AU220" s="225" t="s">
        <v>81</v>
      </c>
      <c r="AY220" s="19" t="s">
        <v>152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9" t="s">
        <v>79</v>
      </c>
      <c r="BK220" s="226">
        <f>ROUND(I220*H220,2)</f>
        <v>0</v>
      </c>
      <c r="BL220" s="19" t="s">
        <v>159</v>
      </c>
      <c r="BM220" s="225" t="s">
        <v>708</v>
      </c>
    </row>
    <row r="221" s="2" customFormat="1">
      <c r="A221" s="40"/>
      <c r="B221" s="41"/>
      <c r="C221" s="42"/>
      <c r="D221" s="227" t="s">
        <v>161</v>
      </c>
      <c r="E221" s="42"/>
      <c r="F221" s="228" t="s">
        <v>603</v>
      </c>
      <c r="G221" s="42"/>
      <c r="H221" s="42"/>
      <c r="I221" s="229"/>
      <c r="J221" s="42"/>
      <c r="K221" s="42"/>
      <c r="L221" s="46"/>
      <c r="M221" s="230"/>
      <c r="N221" s="231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161</v>
      </c>
      <c r="AU221" s="19" t="s">
        <v>81</v>
      </c>
    </row>
    <row r="222" s="13" customFormat="1">
      <c r="A222" s="13"/>
      <c r="B222" s="232"/>
      <c r="C222" s="233"/>
      <c r="D222" s="234" t="s">
        <v>163</v>
      </c>
      <c r="E222" s="235" t="s">
        <v>19</v>
      </c>
      <c r="F222" s="236" t="s">
        <v>534</v>
      </c>
      <c r="G222" s="233"/>
      <c r="H222" s="235" t="s">
        <v>19</v>
      </c>
      <c r="I222" s="237"/>
      <c r="J222" s="233"/>
      <c r="K222" s="233"/>
      <c r="L222" s="238"/>
      <c r="M222" s="239"/>
      <c r="N222" s="240"/>
      <c r="O222" s="240"/>
      <c r="P222" s="240"/>
      <c r="Q222" s="240"/>
      <c r="R222" s="240"/>
      <c r="S222" s="240"/>
      <c r="T222" s="24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2" t="s">
        <v>163</v>
      </c>
      <c r="AU222" s="242" t="s">
        <v>81</v>
      </c>
      <c r="AV222" s="13" t="s">
        <v>79</v>
      </c>
      <c r="AW222" s="13" t="s">
        <v>33</v>
      </c>
      <c r="AX222" s="13" t="s">
        <v>72</v>
      </c>
      <c r="AY222" s="242" t="s">
        <v>152</v>
      </c>
    </row>
    <row r="223" s="14" customFormat="1">
      <c r="A223" s="14"/>
      <c r="B223" s="243"/>
      <c r="C223" s="244"/>
      <c r="D223" s="234" t="s">
        <v>163</v>
      </c>
      <c r="E223" s="245" t="s">
        <v>19</v>
      </c>
      <c r="F223" s="246" t="s">
        <v>170</v>
      </c>
      <c r="G223" s="244"/>
      <c r="H223" s="247">
        <v>3</v>
      </c>
      <c r="I223" s="248"/>
      <c r="J223" s="244"/>
      <c r="K223" s="244"/>
      <c r="L223" s="249"/>
      <c r="M223" s="250"/>
      <c r="N223" s="251"/>
      <c r="O223" s="251"/>
      <c r="P223" s="251"/>
      <c r="Q223" s="251"/>
      <c r="R223" s="251"/>
      <c r="S223" s="251"/>
      <c r="T223" s="25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3" t="s">
        <v>163</v>
      </c>
      <c r="AU223" s="253" t="s">
        <v>81</v>
      </c>
      <c r="AV223" s="14" t="s">
        <v>81</v>
      </c>
      <c r="AW223" s="14" t="s">
        <v>33</v>
      </c>
      <c r="AX223" s="14" t="s">
        <v>79</v>
      </c>
      <c r="AY223" s="253" t="s">
        <v>152</v>
      </c>
    </row>
    <row r="224" s="2" customFormat="1" ht="16.5" customHeight="1">
      <c r="A224" s="40"/>
      <c r="B224" s="41"/>
      <c r="C224" s="265" t="s">
        <v>264</v>
      </c>
      <c r="D224" s="265" t="s">
        <v>228</v>
      </c>
      <c r="E224" s="266" t="s">
        <v>604</v>
      </c>
      <c r="F224" s="267" t="s">
        <v>605</v>
      </c>
      <c r="G224" s="268" t="s">
        <v>157</v>
      </c>
      <c r="H224" s="269">
        <v>3.0899999999999999</v>
      </c>
      <c r="I224" s="270"/>
      <c r="J224" s="271">
        <f>ROUND(I224*H224,2)</f>
        <v>0</v>
      </c>
      <c r="K224" s="267" t="s">
        <v>158</v>
      </c>
      <c r="L224" s="272"/>
      <c r="M224" s="273" t="s">
        <v>19</v>
      </c>
      <c r="N224" s="274" t="s">
        <v>43</v>
      </c>
      <c r="O224" s="86"/>
      <c r="P224" s="223">
        <f>O224*H224</f>
        <v>0</v>
      </c>
      <c r="Q224" s="223">
        <v>0.17599999999999999</v>
      </c>
      <c r="R224" s="223">
        <f>Q224*H224</f>
        <v>0.54383999999999999</v>
      </c>
      <c r="S224" s="223">
        <v>0</v>
      </c>
      <c r="T224" s="224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25" t="s">
        <v>208</v>
      </c>
      <c r="AT224" s="225" t="s">
        <v>228</v>
      </c>
      <c r="AU224" s="225" t="s">
        <v>81</v>
      </c>
      <c r="AY224" s="19" t="s">
        <v>152</v>
      </c>
      <c r="BE224" s="226">
        <f>IF(N224="základní",J224,0)</f>
        <v>0</v>
      </c>
      <c r="BF224" s="226">
        <f>IF(N224="snížená",J224,0)</f>
        <v>0</v>
      </c>
      <c r="BG224" s="226">
        <f>IF(N224="zákl. přenesená",J224,0)</f>
        <v>0</v>
      </c>
      <c r="BH224" s="226">
        <f>IF(N224="sníž. přenesená",J224,0)</f>
        <v>0</v>
      </c>
      <c r="BI224" s="226">
        <f>IF(N224="nulová",J224,0)</f>
        <v>0</v>
      </c>
      <c r="BJ224" s="19" t="s">
        <v>79</v>
      </c>
      <c r="BK224" s="226">
        <f>ROUND(I224*H224,2)</f>
        <v>0</v>
      </c>
      <c r="BL224" s="19" t="s">
        <v>159</v>
      </c>
      <c r="BM224" s="225" t="s">
        <v>709</v>
      </c>
    </row>
    <row r="225" s="14" customFormat="1">
      <c r="A225" s="14"/>
      <c r="B225" s="243"/>
      <c r="C225" s="244"/>
      <c r="D225" s="234" t="s">
        <v>163</v>
      </c>
      <c r="E225" s="245" t="s">
        <v>19</v>
      </c>
      <c r="F225" s="246" t="s">
        <v>170</v>
      </c>
      <c r="G225" s="244"/>
      <c r="H225" s="247">
        <v>3</v>
      </c>
      <c r="I225" s="248"/>
      <c r="J225" s="244"/>
      <c r="K225" s="244"/>
      <c r="L225" s="249"/>
      <c r="M225" s="250"/>
      <c r="N225" s="251"/>
      <c r="O225" s="251"/>
      <c r="P225" s="251"/>
      <c r="Q225" s="251"/>
      <c r="R225" s="251"/>
      <c r="S225" s="251"/>
      <c r="T225" s="252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3" t="s">
        <v>163</v>
      </c>
      <c r="AU225" s="253" t="s">
        <v>81</v>
      </c>
      <c r="AV225" s="14" t="s">
        <v>81</v>
      </c>
      <c r="AW225" s="14" t="s">
        <v>33</v>
      </c>
      <c r="AX225" s="14" t="s">
        <v>79</v>
      </c>
      <c r="AY225" s="253" t="s">
        <v>152</v>
      </c>
    </row>
    <row r="226" s="14" customFormat="1">
      <c r="A226" s="14"/>
      <c r="B226" s="243"/>
      <c r="C226" s="244"/>
      <c r="D226" s="234" t="s">
        <v>163</v>
      </c>
      <c r="E226" s="244"/>
      <c r="F226" s="246" t="s">
        <v>779</v>
      </c>
      <c r="G226" s="244"/>
      <c r="H226" s="247">
        <v>3.0899999999999999</v>
      </c>
      <c r="I226" s="248"/>
      <c r="J226" s="244"/>
      <c r="K226" s="244"/>
      <c r="L226" s="249"/>
      <c r="M226" s="250"/>
      <c r="N226" s="251"/>
      <c r="O226" s="251"/>
      <c r="P226" s="251"/>
      <c r="Q226" s="251"/>
      <c r="R226" s="251"/>
      <c r="S226" s="251"/>
      <c r="T226" s="25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3" t="s">
        <v>163</v>
      </c>
      <c r="AU226" s="253" t="s">
        <v>81</v>
      </c>
      <c r="AV226" s="14" t="s">
        <v>81</v>
      </c>
      <c r="AW226" s="14" t="s">
        <v>4</v>
      </c>
      <c r="AX226" s="14" t="s">
        <v>79</v>
      </c>
      <c r="AY226" s="253" t="s">
        <v>152</v>
      </c>
    </row>
    <row r="227" s="12" customFormat="1" ht="22.8" customHeight="1">
      <c r="A227" s="12"/>
      <c r="B227" s="198"/>
      <c r="C227" s="199"/>
      <c r="D227" s="200" t="s">
        <v>71</v>
      </c>
      <c r="E227" s="212" t="s">
        <v>214</v>
      </c>
      <c r="F227" s="212" t="s">
        <v>341</v>
      </c>
      <c r="G227" s="199"/>
      <c r="H227" s="199"/>
      <c r="I227" s="202"/>
      <c r="J227" s="213">
        <f>BK227</f>
        <v>0</v>
      </c>
      <c r="K227" s="199"/>
      <c r="L227" s="204"/>
      <c r="M227" s="205"/>
      <c r="N227" s="206"/>
      <c r="O227" s="206"/>
      <c r="P227" s="207">
        <f>SUM(P228:P269)</f>
        <v>0</v>
      </c>
      <c r="Q227" s="206"/>
      <c r="R227" s="207">
        <f>SUM(R228:R269)</f>
        <v>6.1940349999999995</v>
      </c>
      <c r="S227" s="206"/>
      <c r="T227" s="208">
        <f>SUM(T228:T269)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09" t="s">
        <v>79</v>
      </c>
      <c r="AT227" s="210" t="s">
        <v>71</v>
      </c>
      <c r="AU227" s="210" t="s">
        <v>79</v>
      </c>
      <c r="AY227" s="209" t="s">
        <v>152</v>
      </c>
      <c r="BK227" s="211">
        <f>SUM(BK228:BK269)</f>
        <v>0</v>
      </c>
    </row>
    <row r="228" s="2" customFormat="1" ht="24.15" customHeight="1">
      <c r="A228" s="40"/>
      <c r="B228" s="41"/>
      <c r="C228" s="214" t="s">
        <v>359</v>
      </c>
      <c r="D228" s="214" t="s">
        <v>154</v>
      </c>
      <c r="E228" s="215" t="s">
        <v>352</v>
      </c>
      <c r="F228" s="216" t="s">
        <v>353</v>
      </c>
      <c r="G228" s="217" t="s">
        <v>179</v>
      </c>
      <c r="H228" s="218">
        <v>13.5</v>
      </c>
      <c r="I228" s="219"/>
      <c r="J228" s="220">
        <f>ROUND(I228*H228,2)</f>
        <v>0</v>
      </c>
      <c r="K228" s="216" t="s">
        <v>158</v>
      </c>
      <c r="L228" s="46"/>
      <c r="M228" s="221" t="s">
        <v>19</v>
      </c>
      <c r="N228" s="222" t="s">
        <v>43</v>
      </c>
      <c r="O228" s="86"/>
      <c r="P228" s="223">
        <f>O228*H228</f>
        <v>0</v>
      </c>
      <c r="Q228" s="223">
        <v>0.16850000000000001</v>
      </c>
      <c r="R228" s="223">
        <f>Q228*H228</f>
        <v>2.27475</v>
      </c>
      <c r="S228" s="223">
        <v>0</v>
      </c>
      <c r="T228" s="224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25" t="s">
        <v>159</v>
      </c>
      <c r="AT228" s="225" t="s">
        <v>154</v>
      </c>
      <c r="AU228" s="225" t="s">
        <v>81</v>
      </c>
      <c r="AY228" s="19" t="s">
        <v>152</v>
      </c>
      <c r="BE228" s="226">
        <f>IF(N228="základní",J228,0)</f>
        <v>0</v>
      </c>
      <c r="BF228" s="226">
        <f>IF(N228="snížená",J228,0)</f>
        <v>0</v>
      </c>
      <c r="BG228" s="226">
        <f>IF(N228="zákl. přenesená",J228,0)</f>
        <v>0</v>
      </c>
      <c r="BH228" s="226">
        <f>IF(N228="sníž. přenesená",J228,0)</f>
        <v>0</v>
      </c>
      <c r="BI228" s="226">
        <f>IF(N228="nulová",J228,0)</f>
        <v>0</v>
      </c>
      <c r="BJ228" s="19" t="s">
        <v>79</v>
      </c>
      <c r="BK228" s="226">
        <f>ROUND(I228*H228,2)</f>
        <v>0</v>
      </c>
      <c r="BL228" s="19" t="s">
        <v>159</v>
      </c>
      <c r="BM228" s="225" t="s">
        <v>713</v>
      </c>
    </row>
    <row r="229" s="2" customFormat="1">
      <c r="A229" s="40"/>
      <c r="B229" s="41"/>
      <c r="C229" s="42"/>
      <c r="D229" s="227" t="s">
        <v>161</v>
      </c>
      <c r="E229" s="42"/>
      <c r="F229" s="228" t="s">
        <v>355</v>
      </c>
      <c r="G229" s="42"/>
      <c r="H229" s="42"/>
      <c r="I229" s="229"/>
      <c r="J229" s="42"/>
      <c r="K229" s="42"/>
      <c r="L229" s="46"/>
      <c r="M229" s="230"/>
      <c r="N229" s="231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161</v>
      </c>
      <c r="AU229" s="19" t="s">
        <v>81</v>
      </c>
    </row>
    <row r="230" s="13" customFormat="1">
      <c r="A230" s="13"/>
      <c r="B230" s="232"/>
      <c r="C230" s="233"/>
      <c r="D230" s="234" t="s">
        <v>163</v>
      </c>
      <c r="E230" s="235" t="s">
        <v>19</v>
      </c>
      <c r="F230" s="236" t="s">
        <v>356</v>
      </c>
      <c r="G230" s="233"/>
      <c r="H230" s="235" t="s">
        <v>19</v>
      </c>
      <c r="I230" s="237"/>
      <c r="J230" s="233"/>
      <c r="K230" s="233"/>
      <c r="L230" s="238"/>
      <c r="M230" s="239"/>
      <c r="N230" s="240"/>
      <c r="O230" s="240"/>
      <c r="P230" s="240"/>
      <c r="Q230" s="240"/>
      <c r="R230" s="240"/>
      <c r="S230" s="240"/>
      <c r="T230" s="24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2" t="s">
        <v>163</v>
      </c>
      <c r="AU230" s="242" t="s">
        <v>81</v>
      </c>
      <c r="AV230" s="13" t="s">
        <v>79</v>
      </c>
      <c r="AW230" s="13" t="s">
        <v>33</v>
      </c>
      <c r="AX230" s="13" t="s">
        <v>72</v>
      </c>
      <c r="AY230" s="242" t="s">
        <v>152</v>
      </c>
    </row>
    <row r="231" s="14" customFormat="1">
      <c r="A231" s="14"/>
      <c r="B231" s="243"/>
      <c r="C231" s="244"/>
      <c r="D231" s="234" t="s">
        <v>163</v>
      </c>
      <c r="E231" s="245" t="s">
        <v>19</v>
      </c>
      <c r="F231" s="246" t="s">
        <v>357</v>
      </c>
      <c r="G231" s="244"/>
      <c r="H231" s="247">
        <v>11.5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3" t="s">
        <v>163</v>
      </c>
      <c r="AU231" s="253" t="s">
        <v>81</v>
      </c>
      <c r="AV231" s="14" t="s">
        <v>81</v>
      </c>
      <c r="AW231" s="14" t="s">
        <v>33</v>
      </c>
      <c r="AX231" s="14" t="s">
        <v>72</v>
      </c>
      <c r="AY231" s="253" t="s">
        <v>152</v>
      </c>
    </row>
    <row r="232" s="13" customFormat="1">
      <c r="A232" s="13"/>
      <c r="B232" s="232"/>
      <c r="C232" s="233"/>
      <c r="D232" s="234" t="s">
        <v>163</v>
      </c>
      <c r="E232" s="235" t="s">
        <v>19</v>
      </c>
      <c r="F232" s="236" t="s">
        <v>358</v>
      </c>
      <c r="G232" s="233"/>
      <c r="H232" s="235" t="s">
        <v>19</v>
      </c>
      <c r="I232" s="237"/>
      <c r="J232" s="233"/>
      <c r="K232" s="233"/>
      <c r="L232" s="238"/>
      <c r="M232" s="239"/>
      <c r="N232" s="240"/>
      <c r="O232" s="240"/>
      <c r="P232" s="240"/>
      <c r="Q232" s="240"/>
      <c r="R232" s="240"/>
      <c r="S232" s="240"/>
      <c r="T232" s="24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2" t="s">
        <v>163</v>
      </c>
      <c r="AU232" s="242" t="s">
        <v>81</v>
      </c>
      <c r="AV232" s="13" t="s">
        <v>79</v>
      </c>
      <c r="AW232" s="13" t="s">
        <v>33</v>
      </c>
      <c r="AX232" s="13" t="s">
        <v>72</v>
      </c>
      <c r="AY232" s="242" t="s">
        <v>152</v>
      </c>
    </row>
    <row r="233" s="14" customFormat="1">
      <c r="A233" s="14"/>
      <c r="B233" s="243"/>
      <c r="C233" s="244"/>
      <c r="D233" s="234" t="s">
        <v>163</v>
      </c>
      <c r="E233" s="245" t="s">
        <v>19</v>
      </c>
      <c r="F233" s="246" t="s">
        <v>81</v>
      </c>
      <c r="G233" s="244"/>
      <c r="H233" s="247">
        <v>2</v>
      </c>
      <c r="I233" s="248"/>
      <c r="J233" s="244"/>
      <c r="K233" s="244"/>
      <c r="L233" s="249"/>
      <c r="M233" s="250"/>
      <c r="N233" s="251"/>
      <c r="O233" s="251"/>
      <c r="P233" s="251"/>
      <c r="Q233" s="251"/>
      <c r="R233" s="251"/>
      <c r="S233" s="251"/>
      <c r="T233" s="252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3" t="s">
        <v>163</v>
      </c>
      <c r="AU233" s="253" t="s">
        <v>81</v>
      </c>
      <c r="AV233" s="14" t="s">
        <v>81</v>
      </c>
      <c r="AW233" s="14" t="s">
        <v>33</v>
      </c>
      <c r="AX233" s="14" t="s">
        <v>72</v>
      </c>
      <c r="AY233" s="253" t="s">
        <v>152</v>
      </c>
    </row>
    <row r="234" s="15" customFormat="1">
      <c r="A234" s="15"/>
      <c r="B234" s="254"/>
      <c r="C234" s="255"/>
      <c r="D234" s="234" t="s">
        <v>163</v>
      </c>
      <c r="E234" s="256" t="s">
        <v>19</v>
      </c>
      <c r="F234" s="257" t="s">
        <v>194</v>
      </c>
      <c r="G234" s="255"/>
      <c r="H234" s="258">
        <v>13.5</v>
      </c>
      <c r="I234" s="259"/>
      <c r="J234" s="255"/>
      <c r="K234" s="255"/>
      <c r="L234" s="260"/>
      <c r="M234" s="261"/>
      <c r="N234" s="262"/>
      <c r="O234" s="262"/>
      <c r="P234" s="262"/>
      <c r="Q234" s="262"/>
      <c r="R234" s="262"/>
      <c r="S234" s="262"/>
      <c r="T234" s="263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4" t="s">
        <v>163</v>
      </c>
      <c r="AU234" s="264" t="s">
        <v>81</v>
      </c>
      <c r="AV234" s="15" t="s">
        <v>159</v>
      </c>
      <c r="AW234" s="15" t="s">
        <v>33</v>
      </c>
      <c r="AX234" s="15" t="s">
        <v>79</v>
      </c>
      <c r="AY234" s="264" t="s">
        <v>152</v>
      </c>
    </row>
    <row r="235" s="2" customFormat="1" ht="16.5" customHeight="1">
      <c r="A235" s="40"/>
      <c r="B235" s="41"/>
      <c r="C235" s="265" t="s">
        <v>364</v>
      </c>
      <c r="D235" s="265" t="s">
        <v>228</v>
      </c>
      <c r="E235" s="266" t="s">
        <v>360</v>
      </c>
      <c r="F235" s="267" t="s">
        <v>361</v>
      </c>
      <c r="G235" s="268" t="s">
        <v>179</v>
      </c>
      <c r="H235" s="269">
        <v>11.73</v>
      </c>
      <c r="I235" s="270"/>
      <c r="J235" s="271">
        <f>ROUND(I235*H235,2)</f>
        <v>0</v>
      </c>
      <c r="K235" s="267" t="s">
        <v>158</v>
      </c>
      <c r="L235" s="272"/>
      <c r="M235" s="273" t="s">
        <v>19</v>
      </c>
      <c r="N235" s="274" t="s">
        <v>43</v>
      </c>
      <c r="O235" s="86"/>
      <c r="P235" s="223">
        <f>O235*H235</f>
        <v>0</v>
      </c>
      <c r="Q235" s="223">
        <v>0.048300000000000003</v>
      </c>
      <c r="R235" s="223">
        <f>Q235*H235</f>
        <v>0.56655900000000003</v>
      </c>
      <c r="S235" s="223">
        <v>0</v>
      </c>
      <c r="T235" s="224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25" t="s">
        <v>208</v>
      </c>
      <c r="AT235" s="225" t="s">
        <v>228</v>
      </c>
      <c r="AU235" s="225" t="s">
        <v>81</v>
      </c>
      <c r="AY235" s="19" t="s">
        <v>152</v>
      </c>
      <c r="BE235" s="226">
        <f>IF(N235="základní",J235,0)</f>
        <v>0</v>
      </c>
      <c r="BF235" s="226">
        <f>IF(N235="snížená",J235,0)</f>
        <v>0</v>
      </c>
      <c r="BG235" s="226">
        <f>IF(N235="zákl. přenesená",J235,0)</f>
        <v>0</v>
      </c>
      <c r="BH235" s="226">
        <f>IF(N235="sníž. přenesená",J235,0)</f>
        <v>0</v>
      </c>
      <c r="BI235" s="226">
        <f>IF(N235="nulová",J235,0)</f>
        <v>0</v>
      </c>
      <c r="BJ235" s="19" t="s">
        <v>79</v>
      </c>
      <c r="BK235" s="226">
        <f>ROUND(I235*H235,2)</f>
        <v>0</v>
      </c>
      <c r="BL235" s="19" t="s">
        <v>159</v>
      </c>
      <c r="BM235" s="225" t="s">
        <v>715</v>
      </c>
    </row>
    <row r="236" s="14" customFormat="1">
      <c r="A236" s="14"/>
      <c r="B236" s="243"/>
      <c r="C236" s="244"/>
      <c r="D236" s="234" t="s">
        <v>163</v>
      </c>
      <c r="E236" s="244"/>
      <c r="F236" s="246" t="s">
        <v>363</v>
      </c>
      <c r="G236" s="244"/>
      <c r="H236" s="247">
        <v>11.73</v>
      </c>
      <c r="I236" s="248"/>
      <c r="J236" s="244"/>
      <c r="K236" s="244"/>
      <c r="L236" s="249"/>
      <c r="M236" s="250"/>
      <c r="N236" s="251"/>
      <c r="O236" s="251"/>
      <c r="P236" s="251"/>
      <c r="Q236" s="251"/>
      <c r="R236" s="251"/>
      <c r="S236" s="251"/>
      <c r="T236" s="25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3" t="s">
        <v>163</v>
      </c>
      <c r="AU236" s="253" t="s">
        <v>81</v>
      </c>
      <c r="AV236" s="14" t="s">
        <v>81</v>
      </c>
      <c r="AW236" s="14" t="s">
        <v>4</v>
      </c>
      <c r="AX236" s="14" t="s">
        <v>79</v>
      </c>
      <c r="AY236" s="253" t="s">
        <v>152</v>
      </c>
    </row>
    <row r="237" s="2" customFormat="1" ht="16.5" customHeight="1">
      <c r="A237" s="40"/>
      <c r="B237" s="41"/>
      <c r="C237" s="265" t="s">
        <v>369</v>
      </c>
      <c r="D237" s="265" t="s">
        <v>228</v>
      </c>
      <c r="E237" s="266" t="s">
        <v>365</v>
      </c>
      <c r="F237" s="267" t="s">
        <v>366</v>
      </c>
      <c r="G237" s="268" t="s">
        <v>179</v>
      </c>
      <c r="H237" s="269">
        <v>2.1000000000000001</v>
      </c>
      <c r="I237" s="270"/>
      <c r="J237" s="271">
        <f>ROUND(I237*H237,2)</f>
        <v>0</v>
      </c>
      <c r="K237" s="267" t="s">
        <v>158</v>
      </c>
      <c r="L237" s="272"/>
      <c r="M237" s="273" t="s">
        <v>19</v>
      </c>
      <c r="N237" s="274" t="s">
        <v>43</v>
      </c>
      <c r="O237" s="86"/>
      <c r="P237" s="223">
        <f>O237*H237</f>
        <v>0</v>
      </c>
      <c r="Q237" s="223">
        <v>0.065670000000000006</v>
      </c>
      <c r="R237" s="223">
        <f>Q237*H237</f>
        <v>0.13790700000000003</v>
      </c>
      <c r="S237" s="223">
        <v>0</v>
      </c>
      <c r="T237" s="224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25" t="s">
        <v>208</v>
      </c>
      <c r="AT237" s="225" t="s">
        <v>228</v>
      </c>
      <c r="AU237" s="225" t="s">
        <v>81</v>
      </c>
      <c r="AY237" s="19" t="s">
        <v>152</v>
      </c>
      <c r="BE237" s="226">
        <f>IF(N237="základní",J237,0)</f>
        <v>0</v>
      </c>
      <c r="BF237" s="226">
        <f>IF(N237="snížená",J237,0)</f>
        <v>0</v>
      </c>
      <c r="BG237" s="226">
        <f>IF(N237="zákl. přenesená",J237,0)</f>
        <v>0</v>
      </c>
      <c r="BH237" s="226">
        <f>IF(N237="sníž. přenesená",J237,0)</f>
        <v>0</v>
      </c>
      <c r="BI237" s="226">
        <f>IF(N237="nulová",J237,0)</f>
        <v>0</v>
      </c>
      <c r="BJ237" s="19" t="s">
        <v>79</v>
      </c>
      <c r="BK237" s="226">
        <f>ROUND(I237*H237,2)</f>
        <v>0</v>
      </c>
      <c r="BL237" s="19" t="s">
        <v>159</v>
      </c>
      <c r="BM237" s="225" t="s">
        <v>780</v>
      </c>
    </row>
    <row r="238" s="14" customFormat="1">
      <c r="A238" s="14"/>
      <c r="B238" s="243"/>
      <c r="C238" s="244"/>
      <c r="D238" s="234" t="s">
        <v>163</v>
      </c>
      <c r="E238" s="244"/>
      <c r="F238" s="246" t="s">
        <v>781</v>
      </c>
      <c r="G238" s="244"/>
      <c r="H238" s="247">
        <v>2.1000000000000001</v>
      </c>
      <c r="I238" s="248"/>
      <c r="J238" s="244"/>
      <c r="K238" s="244"/>
      <c r="L238" s="249"/>
      <c r="M238" s="250"/>
      <c r="N238" s="251"/>
      <c r="O238" s="251"/>
      <c r="P238" s="251"/>
      <c r="Q238" s="251"/>
      <c r="R238" s="251"/>
      <c r="S238" s="251"/>
      <c r="T238" s="25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3" t="s">
        <v>163</v>
      </c>
      <c r="AU238" s="253" t="s">
        <v>81</v>
      </c>
      <c r="AV238" s="14" t="s">
        <v>81</v>
      </c>
      <c r="AW238" s="14" t="s">
        <v>4</v>
      </c>
      <c r="AX238" s="14" t="s">
        <v>79</v>
      </c>
      <c r="AY238" s="253" t="s">
        <v>152</v>
      </c>
    </row>
    <row r="239" s="2" customFormat="1" ht="24.15" customHeight="1">
      <c r="A239" s="40"/>
      <c r="B239" s="41"/>
      <c r="C239" s="214" t="s">
        <v>376</v>
      </c>
      <c r="D239" s="214" t="s">
        <v>154</v>
      </c>
      <c r="E239" s="215" t="s">
        <v>370</v>
      </c>
      <c r="F239" s="216" t="s">
        <v>371</v>
      </c>
      <c r="G239" s="217" t="s">
        <v>179</v>
      </c>
      <c r="H239" s="218">
        <v>17.199999999999999</v>
      </c>
      <c r="I239" s="219"/>
      <c r="J239" s="220">
        <f>ROUND(I239*H239,2)</f>
        <v>0</v>
      </c>
      <c r="K239" s="216" t="s">
        <v>158</v>
      </c>
      <c r="L239" s="46"/>
      <c r="M239" s="221" t="s">
        <v>19</v>
      </c>
      <c r="N239" s="222" t="s">
        <v>43</v>
      </c>
      <c r="O239" s="86"/>
      <c r="P239" s="223">
        <f>O239*H239</f>
        <v>0</v>
      </c>
      <c r="Q239" s="223">
        <v>0.14041999999999999</v>
      </c>
      <c r="R239" s="223">
        <f>Q239*H239</f>
        <v>2.4152239999999998</v>
      </c>
      <c r="S239" s="223">
        <v>0</v>
      </c>
      <c r="T239" s="224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25" t="s">
        <v>159</v>
      </c>
      <c r="AT239" s="225" t="s">
        <v>154</v>
      </c>
      <c r="AU239" s="225" t="s">
        <v>81</v>
      </c>
      <c r="AY239" s="19" t="s">
        <v>152</v>
      </c>
      <c r="BE239" s="226">
        <f>IF(N239="základní",J239,0)</f>
        <v>0</v>
      </c>
      <c r="BF239" s="226">
        <f>IF(N239="snížená",J239,0)</f>
        <v>0</v>
      </c>
      <c r="BG239" s="226">
        <f>IF(N239="zákl. přenesená",J239,0)</f>
        <v>0</v>
      </c>
      <c r="BH239" s="226">
        <f>IF(N239="sníž. přenesená",J239,0)</f>
        <v>0</v>
      </c>
      <c r="BI239" s="226">
        <f>IF(N239="nulová",J239,0)</f>
        <v>0</v>
      </c>
      <c r="BJ239" s="19" t="s">
        <v>79</v>
      </c>
      <c r="BK239" s="226">
        <f>ROUND(I239*H239,2)</f>
        <v>0</v>
      </c>
      <c r="BL239" s="19" t="s">
        <v>159</v>
      </c>
      <c r="BM239" s="225" t="s">
        <v>717</v>
      </c>
    </row>
    <row r="240" s="2" customFormat="1">
      <c r="A240" s="40"/>
      <c r="B240" s="41"/>
      <c r="C240" s="42"/>
      <c r="D240" s="227" t="s">
        <v>161</v>
      </c>
      <c r="E240" s="42"/>
      <c r="F240" s="228" t="s">
        <v>373</v>
      </c>
      <c r="G240" s="42"/>
      <c r="H240" s="42"/>
      <c r="I240" s="229"/>
      <c r="J240" s="42"/>
      <c r="K240" s="42"/>
      <c r="L240" s="46"/>
      <c r="M240" s="230"/>
      <c r="N240" s="231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161</v>
      </c>
      <c r="AU240" s="19" t="s">
        <v>81</v>
      </c>
    </row>
    <row r="241" s="2" customFormat="1" ht="16.5" customHeight="1">
      <c r="A241" s="40"/>
      <c r="B241" s="41"/>
      <c r="C241" s="265" t="s">
        <v>381</v>
      </c>
      <c r="D241" s="265" t="s">
        <v>228</v>
      </c>
      <c r="E241" s="266" t="s">
        <v>377</v>
      </c>
      <c r="F241" s="267" t="s">
        <v>378</v>
      </c>
      <c r="G241" s="268" t="s">
        <v>179</v>
      </c>
      <c r="H241" s="269">
        <v>17.544</v>
      </c>
      <c r="I241" s="270"/>
      <c r="J241" s="271">
        <f>ROUND(I241*H241,2)</f>
        <v>0</v>
      </c>
      <c r="K241" s="267" t="s">
        <v>158</v>
      </c>
      <c r="L241" s="272"/>
      <c r="M241" s="273" t="s">
        <v>19</v>
      </c>
      <c r="N241" s="274" t="s">
        <v>43</v>
      </c>
      <c r="O241" s="86"/>
      <c r="P241" s="223">
        <f>O241*H241</f>
        <v>0</v>
      </c>
      <c r="Q241" s="223">
        <v>0.044999999999999998</v>
      </c>
      <c r="R241" s="223">
        <f>Q241*H241</f>
        <v>0.78947999999999996</v>
      </c>
      <c r="S241" s="223">
        <v>0</v>
      </c>
      <c r="T241" s="224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25" t="s">
        <v>208</v>
      </c>
      <c r="AT241" s="225" t="s">
        <v>228</v>
      </c>
      <c r="AU241" s="225" t="s">
        <v>81</v>
      </c>
      <c r="AY241" s="19" t="s">
        <v>152</v>
      </c>
      <c r="BE241" s="226">
        <f>IF(N241="základní",J241,0)</f>
        <v>0</v>
      </c>
      <c r="BF241" s="226">
        <f>IF(N241="snížená",J241,0)</f>
        <v>0</v>
      </c>
      <c r="BG241" s="226">
        <f>IF(N241="zákl. přenesená",J241,0)</f>
        <v>0</v>
      </c>
      <c r="BH241" s="226">
        <f>IF(N241="sníž. přenesená",J241,0)</f>
        <v>0</v>
      </c>
      <c r="BI241" s="226">
        <f>IF(N241="nulová",J241,0)</f>
        <v>0</v>
      </c>
      <c r="BJ241" s="19" t="s">
        <v>79</v>
      </c>
      <c r="BK241" s="226">
        <f>ROUND(I241*H241,2)</f>
        <v>0</v>
      </c>
      <c r="BL241" s="19" t="s">
        <v>159</v>
      </c>
      <c r="BM241" s="225" t="s">
        <v>718</v>
      </c>
    </row>
    <row r="242" s="14" customFormat="1">
      <c r="A242" s="14"/>
      <c r="B242" s="243"/>
      <c r="C242" s="244"/>
      <c r="D242" s="234" t="s">
        <v>163</v>
      </c>
      <c r="E242" s="244"/>
      <c r="F242" s="246" t="s">
        <v>782</v>
      </c>
      <c r="G242" s="244"/>
      <c r="H242" s="247">
        <v>17.544</v>
      </c>
      <c r="I242" s="248"/>
      <c r="J242" s="244"/>
      <c r="K242" s="244"/>
      <c r="L242" s="249"/>
      <c r="M242" s="250"/>
      <c r="N242" s="251"/>
      <c r="O242" s="251"/>
      <c r="P242" s="251"/>
      <c r="Q242" s="251"/>
      <c r="R242" s="251"/>
      <c r="S242" s="251"/>
      <c r="T242" s="25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3" t="s">
        <v>163</v>
      </c>
      <c r="AU242" s="253" t="s">
        <v>81</v>
      </c>
      <c r="AV242" s="14" t="s">
        <v>81</v>
      </c>
      <c r="AW242" s="14" t="s">
        <v>4</v>
      </c>
      <c r="AX242" s="14" t="s">
        <v>79</v>
      </c>
      <c r="AY242" s="253" t="s">
        <v>152</v>
      </c>
    </row>
    <row r="243" s="2" customFormat="1" ht="24.15" customHeight="1">
      <c r="A243" s="40"/>
      <c r="B243" s="41"/>
      <c r="C243" s="214" t="s">
        <v>386</v>
      </c>
      <c r="D243" s="214" t="s">
        <v>154</v>
      </c>
      <c r="E243" s="215" t="s">
        <v>382</v>
      </c>
      <c r="F243" s="216" t="s">
        <v>383</v>
      </c>
      <c r="G243" s="217" t="s">
        <v>179</v>
      </c>
      <c r="H243" s="218">
        <v>12.5</v>
      </c>
      <c r="I243" s="219"/>
      <c r="J243" s="220">
        <f>ROUND(I243*H243,2)</f>
        <v>0</v>
      </c>
      <c r="K243" s="216" t="s">
        <v>158</v>
      </c>
      <c r="L243" s="46"/>
      <c r="M243" s="221" t="s">
        <v>19</v>
      </c>
      <c r="N243" s="222" t="s">
        <v>43</v>
      </c>
      <c r="O243" s="86"/>
      <c r="P243" s="223">
        <f>O243*H243</f>
        <v>0</v>
      </c>
      <c r="Q243" s="223">
        <v>0.00017000000000000001</v>
      </c>
      <c r="R243" s="223">
        <f>Q243*H243</f>
        <v>0.0021250000000000002</v>
      </c>
      <c r="S243" s="223">
        <v>0</v>
      </c>
      <c r="T243" s="224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25" t="s">
        <v>159</v>
      </c>
      <c r="AT243" s="225" t="s">
        <v>154</v>
      </c>
      <c r="AU243" s="225" t="s">
        <v>81</v>
      </c>
      <c r="AY243" s="19" t="s">
        <v>152</v>
      </c>
      <c r="BE243" s="226">
        <f>IF(N243="základní",J243,0)</f>
        <v>0</v>
      </c>
      <c r="BF243" s="226">
        <f>IF(N243="snížená",J243,0)</f>
        <v>0</v>
      </c>
      <c r="BG243" s="226">
        <f>IF(N243="zákl. přenesená",J243,0)</f>
        <v>0</v>
      </c>
      <c r="BH243" s="226">
        <f>IF(N243="sníž. přenesená",J243,0)</f>
        <v>0</v>
      </c>
      <c r="BI243" s="226">
        <f>IF(N243="nulová",J243,0)</f>
        <v>0</v>
      </c>
      <c r="BJ243" s="19" t="s">
        <v>79</v>
      </c>
      <c r="BK243" s="226">
        <f>ROUND(I243*H243,2)</f>
        <v>0</v>
      </c>
      <c r="BL243" s="19" t="s">
        <v>159</v>
      </c>
      <c r="BM243" s="225" t="s">
        <v>720</v>
      </c>
    </row>
    <row r="244" s="2" customFormat="1">
      <c r="A244" s="40"/>
      <c r="B244" s="41"/>
      <c r="C244" s="42"/>
      <c r="D244" s="227" t="s">
        <v>161</v>
      </c>
      <c r="E244" s="42"/>
      <c r="F244" s="228" t="s">
        <v>385</v>
      </c>
      <c r="G244" s="42"/>
      <c r="H244" s="42"/>
      <c r="I244" s="229"/>
      <c r="J244" s="42"/>
      <c r="K244" s="42"/>
      <c r="L244" s="46"/>
      <c r="M244" s="230"/>
      <c r="N244" s="231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161</v>
      </c>
      <c r="AU244" s="19" t="s">
        <v>81</v>
      </c>
    </row>
    <row r="245" s="2" customFormat="1" ht="16.5" customHeight="1">
      <c r="A245" s="40"/>
      <c r="B245" s="41"/>
      <c r="C245" s="214" t="s">
        <v>391</v>
      </c>
      <c r="D245" s="214" t="s">
        <v>154</v>
      </c>
      <c r="E245" s="215" t="s">
        <v>387</v>
      </c>
      <c r="F245" s="216" t="s">
        <v>388</v>
      </c>
      <c r="G245" s="217" t="s">
        <v>157</v>
      </c>
      <c r="H245" s="218">
        <v>17</v>
      </c>
      <c r="I245" s="219"/>
      <c r="J245" s="220">
        <f>ROUND(I245*H245,2)</f>
        <v>0</v>
      </c>
      <c r="K245" s="216" t="s">
        <v>158</v>
      </c>
      <c r="L245" s="46"/>
      <c r="M245" s="221" t="s">
        <v>19</v>
      </c>
      <c r="N245" s="222" t="s">
        <v>43</v>
      </c>
      <c r="O245" s="86"/>
      <c r="P245" s="223">
        <f>O245*H245</f>
        <v>0</v>
      </c>
      <c r="Q245" s="223">
        <v>0.00046999999999999999</v>
      </c>
      <c r="R245" s="223">
        <f>Q245*H245</f>
        <v>0.0079900000000000006</v>
      </c>
      <c r="S245" s="223">
        <v>0</v>
      </c>
      <c r="T245" s="224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25" t="s">
        <v>159</v>
      </c>
      <c r="AT245" s="225" t="s">
        <v>154</v>
      </c>
      <c r="AU245" s="225" t="s">
        <v>81</v>
      </c>
      <c r="AY245" s="19" t="s">
        <v>152</v>
      </c>
      <c r="BE245" s="226">
        <f>IF(N245="základní",J245,0)</f>
        <v>0</v>
      </c>
      <c r="BF245" s="226">
        <f>IF(N245="snížená",J245,0)</f>
        <v>0</v>
      </c>
      <c r="BG245" s="226">
        <f>IF(N245="zákl. přenesená",J245,0)</f>
        <v>0</v>
      </c>
      <c r="BH245" s="226">
        <f>IF(N245="sníž. přenesená",J245,0)</f>
        <v>0</v>
      </c>
      <c r="BI245" s="226">
        <f>IF(N245="nulová",J245,0)</f>
        <v>0</v>
      </c>
      <c r="BJ245" s="19" t="s">
        <v>79</v>
      </c>
      <c r="BK245" s="226">
        <f>ROUND(I245*H245,2)</f>
        <v>0</v>
      </c>
      <c r="BL245" s="19" t="s">
        <v>159</v>
      </c>
      <c r="BM245" s="225" t="s">
        <v>721</v>
      </c>
    </row>
    <row r="246" s="2" customFormat="1">
      <c r="A246" s="40"/>
      <c r="B246" s="41"/>
      <c r="C246" s="42"/>
      <c r="D246" s="227" t="s">
        <v>161</v>
      </c>
      <c r="E246" s="42"/>
      <c r="F246" s="228" t="s">
        <v>390</v>
      </c>
      <c r="G246" s="42"/>
      <c r="H246" s="42"/>
      <c r="I246" s="229"/>
      <c r="J246" s="42"/>
      <c r="K246" s="42"/>
      <c r="L246" s="46"/>
      <c r="M246" s="230"/>
      <c r="N246" s="231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161</v>
      </c>
      <c r="AU246" s="19" t="s">
        <v>81</v>
      </c>
    </row>
    <row r="247" s="13" customFormat="1">
      <c r="A247" s="13"/>
      <c r="B247" s="232"/>
      <c r="C247" s="233"/>
      <c r="D247" s="234" t="s">
        <v>163</v>
      </c>
      <c r="E247" s="235" t="s">
        <v>19</v>
      </c>
      <c r="F247" s="236" t="s">
        <v>534</v>
      </c>
      <c r="G247" s="233"/>
      <c r="H247" s="235" t="s">
        <v>19</v>
      </c>
      <c r="I247" s="237"/>
      <c r="J247" s="233"/>
      <c r="K247" s="233"/>
      <c r="L247" s="238"/>
      <c r="M247" s="239"/>
      <c r="N247" s="240"/>
      <c r="O247" s="240"/>
      <c r="P247" s="240"/>
      <c r="Q247" s="240"/>
      <c r="R247" s="240"/>
      <c r="S247" s="240"/>
      <c r="T247" s="24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2" t="s">
        <v>163</v>
      </c>
      <c r="AU247" s="242" t="s">
        <v>81</v>
      </c>
      <c r="AV247" s="13" t="s">
        <v>79</v>
      </c>
      <c r="AW247" s="13" t="s">
        <v>33</v>
      </c>
      <c r="AX247" s="13" t="s">
        <v>72</v>
      </c>
      <c r="AY247" s="242" t="s">
        <v>152</v>
      </c>
    </row>
    <row r="248" s="14" customFormat="1">
      <c r="A248" s="14"/>
      <c r="B248" s="243"/>
      <c r="C248" s="244"/>
      <c r="D248" s="234" t="s">
        <v>163</v>
      </c>
      <c r="E248" s="245" t="s">
        <v>19</v>
      </c>
      <c r="F248" s="246" t="s">
        <v>170</v>
      </c>
      <c r="G248" s="244"/>
      <c r="H248" s="247">
        <v>3</v>
      </c>
      <c r="I248" s="248"/>
      <c r="J248" s="244"/>
      <c r="K248" s="244"/>
      <c r="L248" s="249"/>
      <c r="M248" s="250"/>
      <c r="N248" s="251"/>
      <c r="O248" s="251"/>
      <c r="P248" s="251"/>
      <c r="Q248" s="251"/>
      <c r="R248" s="251"/>
      <c r="S248" s="251"/>
      <c r="T248" s="252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3" t="s">
        <v>163</v>
      </c>
      <c r="AU248" s="253" t="s">
        <v>81</v>
      </c>
      <c r="AV248" s="14" t="s">
        <v>81</v>
      </c>
      <c r="AW248" s="14" t="s">
        <v>33</v>
      </c>
      <c r="AX248" s="14" t="s">
        <v>72</v>
      </c>
      <c r="AY248" s="253" t="s">
        <v>152</v>
      </c>
    </row>
    <row r="249" s="13" customFormat="1">
      <c r="A249" s="13"/>
      <c r="B249" s="232"/>
      <c r="C249" s="233"/>
      <c r="D249" s="234" t="s">
        <v>163</v>
      </c>
      <c r="E249" s="235" t="s">
        <v>19</v>
      </c>
      <c r="F249" s="236" t="s">
        <v>189</v>
      </c>
      <c r="G249" s="233"/>
      <c r="H249" s="235" t="s">
        <v>19</v>
      </c>
      <c r="I249" s="237"/>
      <c r="J249" s="233"/>
      <c r="K249" s="233"/>
      <c r="L249" s="238"/>
      <c r="M249" s="239"/>
      <c r="N249" s="240"/>
      <c r="O249" s="240"/>
      <c r="P249" s="240"/>
      <c r="Q249" s="240"/>
      <c r="R249" s="240"/>
      <c r="S249" s="240"/>
      <c r="T249" s="24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2" t="s">
        <v>163</v>
      </c>
      <c r="AU249" s="242" t="s">
        <v>81</v>
      </c>
      <c r="AV249" s="13" t="s">
        <v>79</v>
      </c>
      <c r="AW249" s="13" t="s">
        <v>33</v>
      </c>
      <c r="AX249" s="13" t="s">
        <v>72</v>
      </c>
      <c r="AY249" s="242" t="s">
        <v>152</v>
      </c>
    </row>
    <row r="250" s="14" customFormat="1">
      <c r="A250" s="14"/>
      <c r="B250" s="243"/>
      <c r="C250" s="244"/>
      <c r="D250" s="234" t="s">
        <v>163</v>
      </c>
      <c r="E250" s="245" t="s">
        <v>19</v>
      </c>
      <c r="F250" s="246" t="s">
        <v>245</v>
      </c>
      <c r="G250" s="244"/>
      <c r="H250" s="247">
        <v>14</v>
      </c>
      <c r="I250" s="248"/>
      <c r="J250" s="244"/>
      <c r="K250" s="244"/>
      <c r="L250" s="249"/>
      <c r="M250" s="250"/>
      <c r="N250" s="251"/>
      <c r="O250" s="251"/>
      <c r="P250" s="251"/>
      <c r="Q250" s="251"/>
      <c r="R250" s="251"/>
      <c r="S250" s="251"/>
      <c r="T250" s="25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3" t="s">
        <v>163</v>
      </c>
      <c r="AU250" s="253" t="s">
        <v>81</v>
      </c>
      <c r="AV250" s="14" t="s">
        <v>81</v>
      </c>
      <c r="AW250" s="14" t="s">
        <v>33</v>
      </c>
      <c r="AX250" s="14" t="s">
        <v>72</v>
      </c>
      <c r="AY250" s="253" t="s">
        <v>152</v>
      </c>
    </row>
    <row r="251" s="15" customFormat="1">
      <c r="A251" s="15"/>
      <c r="B251" s="254"/>
      <c r="C251" s="255"/>
      <c r="D251" s="234" t="s">
        <v>163</v>
      </c>
      <c r="E251" s="256" t="s">
        <v>19</v>
      </c>
      <c r="F251" s="257" t="s">
        <v>194</v>
      </c>
      <c r="G251" s="255"/>
      <c r="H251" s="258">
        <v>17</v>
      </c>
      <c r="I251" s="259"/>
      <c r="J251" s="255"/>
      <c r="K251" s="255"/>
      <c r="L251" s="260"/>
      <c r="M251" s="261"/>
      <c r="N251" s="262"/>
      <c r="O251" s="262"/>
      <c r="P251" s="262"/>
      <c r="Q251" s="262"/>
      <c r="R251" s="262"/>
      <c r="S251" s="262"/>
      <c r="T251" s="263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64" t="s">
        <v>163</v>
      </c>
      <c r="AU251" s="264" t="s">
        <v>81</v>
      </c>
      <c r="AV251" s="15" t="s">
        <v>159</v>
      </c>
      <c r="AW251" s="15" t="s">
        <v>33</v>
      </c>
      <c r="AX251" s="15" t="s">
        <v>79</v>
      </c>
      <c r="AY251" s="264" t="s">
        <v>152</v>
      </c>
    </row>
    <row r="252" s="2" customFormat="1" ht="16.5" customHeight="1">
      <c r="A252" s="40"/>
      <c r="B252" s="41"/>
      <c r="C252" s="214" t="s">
        <v>397</v>
      </c>
      <c r="D252" s="214" t="s">
        <v>154</v>
      </c>
      <c r="E252" s="215" t="s">
        <v>392</v>
      </c>
      <c r="F252" s="216" t="s">
        <v>393</v>
      </c>
      <c r="G252" s="217" t="s">
        <v>179</v>
      </c>
      <c r="H252" s="218">
        <v>12.5</v>
      </c>
      <c r="I252" s="219"/>
      <c r="J252" s="220">
        <f>ROUND(I252*H252,2)</f>
        <v>0</v>
      </c>
      <c r="K252" s="216" t="s">
        <v>158</v>
      </c>
      <c r="L252" s="46"/>
      <c r="M252" s="221" t="s">
        <v>19</v>
      </c>
      <c r="N252" s="222" t="s">
        <v>43</v>
      </c>
      <c r="O252" s="86"/>
      <c r="P252" s="223">
        <f>O252*H252</f>
        <v>0</v>
      </c>
      <c r="Q252" s="223">
        <v>0</v>
      </c>
      <c r="R252" s="223">
        <f>Q252*H252</f>
        <v>0</v>
      </c>
      <c r="S252" s="223">
        <v>0</v>
      </c>
      <c r="T252" s="224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25" t="s">
        <v>159</v>
      </c>
      <c r="AT252" s="225" t="s">
        <v>154</v>
      </c>
      <c r="AU252" s="225" t="s">
        <v>81</v>
      </c>
      <c r="AY252" s="19" t="s">
        <v>152</v>
      </c>
      <c r="BE252" s="226">
        <f>IF(N252="základní",J252,0)</f>
        <v>0</v>
      </c>
      <c r="BF252" s="226">
        <f>IF(N252="snížená",J252,0)</f>
        <v>0</v>
      </c>
      <c r="BG252" s="226">
        <f>IF(N252="zákl. přenesená",J252,0)</f>
        <v>0</v>
      </c>
      <c r="BH252" s="226">
        <f>IF(N252="sníž. přenesená",J252,0)</f>
        <v>0</v>
      </c>
      <c r="BI252" s="226">
        <f>IF(N252="nulová",J252,0)</f>
        <v>0</v>
      </c>
      <c r="BJ252" s="19" t="s">
        <v>79</v>
      </c>
      <c r="BK252" s="226">
        <f>ROUND(I252*H252,2)</f>
        <v>0</v>
      </c>
      <c r="BL252" s="19" t="s">
        <v>159</v>
      </c>
      <c r="BM252" s="225" t="s">
        <v>722</v>
      </c>
    </row>
    <row r="253" s="2" customFormat="1">
      <c r="A253" s="40"/>
      <c r="B253" s="41"/>
      <c r="C253" s="42"/>
      <c r="D253" s="227" t="s">
        <v>161</v>
      </c>
      <c r="E253" s="42"/>
      <c r="F253" s="228" t="s">
        <v>395</v>
      </c>
      <c r="G253" s="42"/>
      <c r="H253" s="42"/>
      <c r="I253" s="229"/>
      <c r="J253" s="42"/>
      <c r="K253" s="42"/>
      <c r="L253" s="46"/>
      <c r="M253" s="230"/>
      <c r="N253" s="231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161</v>
      </c>
      <c r="AU253" s="19" t="s">
        <v>81</v>
      </c>
    </row>
    <row r="254" s="14" customFormat="1">
      <c r="A254" s="14"/>
      <c r="B254" s="243"/>
      <c r="C254" s="244"/>
      <c r="D254" s="234" t="s">
        <v>163</v>
      </c>
      <c r="E254" s="245" t="s">
        <v>19</v>
      </c>
      <c r="F254" s="246" t="s">
        <v>686</v>
      </c>
      <c r="G254" s="244"/>
      <c r="H254" s="247">
        <v>12.5</v>
      </c>
      <c r="I254" s="248"/>
      <c r="J254" s="244"/>
      <c r="K254" s="244"/>
      <c r="L254" s="249"/>
      <c r="M254" s="250"/>
      <c r="N254" s="251"/>
      <c r="O254" s="251"/>
      <c r="P254" s="251"/>
      <c r="Q254" s="251"/>
      <c r="R254" s="251"/>
      <c r="S254" s="251"/>
      <c r="T254" s="252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3" t="s">
        <v>163</v>
      </c>
      <c r="AU254" s="253" t="s">
        <v>81</v>
      </c>
      <c r="AV254" s="14" t="s">
        <v>81</v>
      </c>
      <c r="AW254" s="14" t="s">
        <v>33</v>
      </c>
      <c r="AX254" s="14" t="s">
        <v>79</v>
      </c>
      <c r="AY254" s="253" t="s">
        <v>152</v>
      </c>
    </row>
    <row r="255" s="2" customFormat="1" ht="24.15" customHeight="1">
      <c r="A255" s="40"/>
      <c r="B255" s="41"/>
      <c r="C255" s="214" t="s">
        <v>404</v>
      </c>
      <c r="D255" s="214" t="s">
        <v>154</v>
      </c>
      <c r="E255" s="215" t="s">
        <v>398</v>
      </c>
      <c r="F255" s="216" t="s">
        <v>399</v>
      </c>
      <c r="G255" s="217" t="s">
        <v>400</v>
      </c>
      <c r="H255" s="218">
        <v>1</v>
      </c>
      <c r="I255" s="219"/>
      <c r="J255" s="220">
        <f>ROUND(I255*H255,2)</f>
        <v>0</v>
      </c>
      <c r="K255" s="216" t="s">
        <v>19</v>
      </c>
      <c r="L255" s="46"/>
      <c r="M255" s="221" t="s">
        <v>19</v>
      </c>
      <c r="N255" s="222" t="s">
        <v>43</v>
      </c>
      <c r="O255" s="86"/>
      <c r="P255" s="223">
        <f>O255*H255</f>
        <v>0</v>
      </c>
      <c r="Q255" s="223">
        <v>0</v>
      </c>
      <c r="R255" s="223">
        <f>Q255*H255</f>
        <v>0</v>
      </c>
      <c r="S255" s="223">
        <v>0</v>
      </c>
      <c r="T255" s="224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25" t="s">
        <v>159</v>
      </c>
      <c r="AT255" s="225" t="s">
        <v>154</v>
      </c>
      <c r="AU255" s="225" t="s">
        <v>81</v>
      </c>
      <c r="AY255" s="19" t="s">
        <v>152</v>
      </c>
      <c r="BE255" s="226">
        <f>IF(N255="základní",J255,0)</f>
        <v>0</v>
      </c>
      <c r="BF255" s="226">
        <f>IF(N255="snížená",J255,0)</f>
        <v>0</v>
      </c>
      <c r="BG255" s="226">
        <f>IF(N255="zákl. přenesená",J255,0)</f>
        <v>0</v>
      </c>
      <c r="BH255" s="226">
        <f>IF(N255="sníž. přenesená",J255,0)</f>
        <v>0</v>
      </c>
      <c r="BI255" s="226">
        <f>IF(N255="nulová",J255,0)</f>
        <v>0</v>
      </c>
      <c r="BJ255" s="19" t="s">
        <v>79</v>
      </c>
      <c r="BK255" s="226">
        <f>ROUND(I255*H255,2)</f>
        <v>0</v>
      </c>
      <c r="BL255" s="19" t="s">
        <v>159</v>
      </c>
      <c r="BM255" s="225" t="s">
        <v>727</v>
      </c>
    </row>
    <row r="256" s="13" customFormat="1">
      <c r="A256" s="13"/>
      <c r="B256" s="232"/>
      <c r="C256" s="233"/>
      <c r="D256" s="234" t="s">
        <v>163</v>
      </c>
      <c r="E256" s="235" t="s">
        <v>19</v>
      </c>
      <c r="F256" s="236" t="s">
        <v>402</v>
      </c>
      <c r="G256" s="233"/>
      <c r="H256" s="235" t="s">
        <v>19</v>
      </c>
      <c r="I256" s="237"/>
      <c r="J256" s="233"/>
      <c r="K256" s="233"/>
      <c r="L256" s="238"/>
      <c r="M256" s="239"/>
      <c r="N256" s="240"/>
      <c r="O256" s="240"/>
      <c r="P256" s="240"/>
      <c r="Q256" s="240"/>
      <c r="R256" s="240"/>
      <c r="S256" s="240"/>
      <c r="T256" s="24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2" t="s">
        <v>163</v>
      </c>
      <c r="AU256" s="242" t="s">
        <v>81</v>
      </c>
      <c r="AV256" s="13" t="s">
        <v>79</v>
      </c>
      <c r="AW256" s="13" t="s">
        <v>33</v>
      </c>
      <c r="AX256" s="13" t="s">
        <v>72</v>
      </c>
      <c r="AY256" s="242" t="s">
        <v>152</v>
      </c>
    </row>
    <row r="257" s="13" customFormat="1">
      <c r="A257" s="13"/>
      <c r="B257" s="232"/>
      <c r="C257" s="233"/>
      <c r="D257" s="234" t="s">
        <v>163</v>
      </c>
      <c r="E257" s="235" t="s">
        <v>19</v>
      </c>
      <c r="F257" s="236" t="s">
        <v>403</v>
      </c>
      <c r="G257" s="233"/>
      <c r="H257" s="235" t="s">
        <v>19</v>
      </c>
      <c r="I257" s="237"/>
      <c r="J257" s="233"/>
      <c r="K257" s="233"/>
      <c r="L257" s="238"/>
      <c r="M257" s="239"/>
      <c r="N257" s="240"/>
      <c r="O257" s="240"/>
      <c r="P257" s="240"/>
      <c r="Q257" s="240"/>
      <c r="R257" s="240"/>
      <c r="S257" s="240"/>
      <c r="T257" s="24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2" t="s">
        <v>163</v>
      </c>
      <c r="AU257" s="242" t="s">
        <v>81</v>
      </c>
      <c r="AV257" s="13" t="s">
        <v>79</v>
      </c>
      <c r="AW257" s="13" t="s">
        <v>33</v>
      </c>
      <c r="AX257" s="13" t="s">
        <v>72</v>
      </c>
      <c r="AY257" s="242" t="s">
        <v>152</v>
      </c>
    </row>
    <row r="258" s="14" customFormat="1">
      <c r="A258" s="14"/>
      <c r="B258" s="243"/>
      <c r="C258" s="244"/>
      <c r="D258" s="234" t="s">
        <v>163</v>
      </c>
      <c r="E258" s="245" t="s">
        <v>19</v>
      </c>
      <c r="F258" s="246" t="s">
        <v>79</v>
      </c>
      <c r="G258" s="244"/>
      <c r="H258" s="247">
        <v>1</v>
      </c>
      <c r="I258" s="248"/>
      <c r="J258" s="244"/>
      <c r="K258" s="244"/>
      <c r="L258" s="249"/>
      <c r="M258" s="250"/>
      <c r="N258" s="251"/>
      <c r="O258" s="251"/>
      <c r="P258" s="251"/>
      <c r="Q258" s="251"/>
      <c r="R258" s="251"/>
      <c r="S258" s="251"/>
      <c r="T258" s="252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3" t="s">
        <v>163</v>
      </c>
      <c r="AU258" s="253" t="s">
        <v>81</v>
      </c>
      <c r="AV258" s="14" t="s">
        <v>81</v>
      </c>
      <c r="AW258" s="14" t="s">
        <v>33</v>
      </c>
      <c r="AX258" s="14" t="s">
        <v>79</v>
      </c>
      <c r="AY258" s="253" t="s">
        <v>152</v>
      </c>
    </row>
    <row r="259" s="2" customFormat="1" ht="16.5" customHeight="1">
      <c r="A259" s="40"/>
      <c r="B259" s="41"/>
      <c r="C259" s="265" t="s">
        <v>411</v>
      </c>
      <c r="D259" s="265" t="s">
        <v>228</v>
      </c>
      <c r="E259" s="266" t="s">
        <v>405</v>
      </c>
      <c r="F259" s="267" t="s">
        <v>406</v>
      </c>
      <c r="G259" s="268" t="s">
        <v>407</v>
      </c>
      <c r="H259" s="269">
        <v>3</v>
      </c>
      <c r="I259" s="270"/>
      <c r="J259" s="271">
        <f>ROUND(I259*H259,2)</f>
        <v>0</v>
      </c>
      <c r="K259" s="267" t="s">
        <v>19</v>
      </c>
      <c r="L259" s="272"/>
      <c r="M259" s="273" t="s">
        <v>19</v>
      </c>
      <c r="N259" s="274" t="s">
        <v>43</v>
      </c>
      <c r="O259" s="86"/>
      <c r="P259" s="223">
        <f>O259*H259</f>
        <v>0</v>
      </c>
      <c r="Q259" s="223">
        <v>0</v>
      </c>
      <c r="R259" s="223">
        <f>Q259*H259</f>
        <v>0</v>
      </c>
      <c r="S259" s="223">
        <v>0</v>
      </c>
      <c r="T259" s="224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25" t="s">
        <v>208</v>
      </c>
      <c r="AT259" s="225" t="s">
        <v>228</v>
      </c>
      <c r="AU259" s="225" t="s">
        <v>81</v>
      </c>
      <c r="AY259" s="19" t="s">
        <v>152</v>
      </c>
      <c r="BE259" s="226">
        <f>IF(N259="základní",J259,0)</f>
        <v>0</v>
      </c>
      <c r="BF259" s="226">
        <f>IF(N259="snížená",J259,0)</f>
        <v>0</v>
      </c>
      <c r="BG259" s="226">
        <f>IF(N259="zákl. přenesená",J259,0)</f>
        <v>0</v>
      </c>
      <c r="BH259" s="226">
        <f>IF(N259="sníž. přenesená",J259,0)</f>
        <v>0</v>
      </c>
      <c r="BI259" s="226">
        <f>IF(N259="nulová",J259,0)</f>
        <v>0</v>
      </c>
      <c r="BJ259" s="19" t="s">
        <v>79</v>
      </c>
      <c r="BK259" s="226">
        <f>ROUND(I259*H259,2)</f>
        <v>0</v>
      </c>
      <c r="BL259" s="19" t="s">
        <v>159</v>
      </c>
      <c r="BM259" s="225" t="s">
        <v>728</v>
      </c>
    </row>
    <row r="260" s="2" customFormat="1">
      <c r="A260" s="40"/>
      <c r="B260" s="41"/>
      <c r="C260" s="42"/>
      <c r="D260" s="234" t="s">
        <v>409</v>
      </c>
      <c r="E260" s="42"/>
      <c r="F260" s="275" t="s">
        <v>410</v>
      </c>
      <c r="G260" s="42"/>
      <c r="H260" s="42"/>
      <c r="I260" s="229"/>
      <c r="J260" s="42"/>
      <c r="K260" s="42"/>
      <c r="L260" s="46"/>
      <c r="M260" s="230"/>
      <c r="N260" s="231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409</v>
      </c>
      <c r="AU260" s="19" t="s">
        <v>81</v>
      </c>
    </row>
    <row r="261" s="2" customFormat="1" ht="16.5" customHeight="1">
      <c r="A261" s="40"/>
      <c r="B261" s="41"/>
      <c r="C261" s="265" t="s">
        <v>415</v>
      </c>
      <c r="D261" s="265" t="s">
        <v>228</v>
      </c>
      <c r="E261" s="266" t="s">
        <v>412</v>
      </c>
      <c r="F261" s="267" t="s">
        <v>413</v>
      </c>
      <c r="G261" s="268" t="s">
        <v>407</v>
      </c>
      <c r="H261" s="269">
        <v>1</v>
      </c>
      <c r="I261" s="270"/>
      <c r="J261" s="271">
        <f>ROUND(I261*H261,2)</f>
        <v>0</v>
      </c>
      <c r="K261" s="267" t="s">
        <v>19</v>
      </c>
      <c r="L261" s="272"/>
      <c r="M261" s="273" t="s">
        <v>19</v>
      </c>
      <c r="N261" s="274" t="s">
        <v>43</v>
      </c>
      <c r="O261" s="86"/>
      <c r="P261" s="223">
        <f>O261*H261</f>
        <v>0</v>
      </c>
      <c r="Q261" s="223">
        <v>0</v>
      </c>
      <c r="R261" s="223">
        <f>Q261*H261</f>
        <v>0</v>
      </c>
      <c r="S261" s="223">
        <v>0</v>
      </c>
      <c r="T261" s="224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25" t="s">
        <v>208</v>
      </c>
      <c r="AT261" s="225" t="s">
        <v>228</v>
      </c>
      <c r="AU261" s="225" t="s">
        <v>81</v>
      </c>
      <c r="AY261" s="19" t="s">
        <v>152</v>
      </c>
      <c r="BE261" s="226">
        <f>IF(N261="základní",J261,0)</f>
        <v>0</v>
      </c>
      <c r="BF261" s="226">
        <f>IF(N261="snížená",J261,0)</f>
        <v>0</v>
      </c>
      <c r="BG261" s="226">
        <f>IF(N261="zákl. přenesená",J261,0)</f>
        <v>0</v>
      </c>
      <c r="BH261" s="226">
        <f>IF(N261="sníž. přenesená",J261,0)</f>
        <v>0</v>
      </c>
      <c r="BI261" s="226">
        <f>IF(N261="nulová",J261,0)</f>
        <v>0</v>
      </c>
      <c r="BJ261" s="19" t="s">
        <v>79</v>
      </c>
      <c r="BK261" s="226">
        <f>ROUND(I261*H261,2)</f>
        <v>0</v>
      </c>
      <c r="BL261" s="19" t="s">
        <v>159</v>
      </c>
      <c r="BM261" s="225" t="s">
        <v>729</v>
      </c>
    </row>
    <row r="262" s="2" customFormat="1">
      <c r="A262" s="40"/>
      <c r="B262" s="41"/>
      <c r="C262" s="42"/>
      <c r="D262" s="234" t="s">
        <v>409</v>
      </c>
      <c r="E262" s="42"/>
      <c r="F262" s="275" t="s">
        <v>410</v>
      </c>
      <c r="G262" s="42"/>
      <c r="H262" s="42"/>
      <c r="I262" s="229"/>
      <c r="J262" s="42"/>
      <c r="K262" s="42"/>
      <c r="L262" s="46"/>
      <c r="M262" s="230"/>
      <c r="N262" s="231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409</v>
      </c>
      <c r="AU262" s="19" t="s">
        <v>81</v>
      </c>
    </row>
    <row r="263" s="2" customFormat="1" ht="16.5" customHeight="1">
      <c r="A263" s="40"/>
      <c r="B263" s="41"/>
      <c r="C263" s="265" t="s">
        <v>419</v>
      </c>
      <c r="D263" s="265" t="s">
        <v>228</v>
      </c>
      <c r="E263" s="266" t="s">
        <v>416</v>
      </c>
      <c r="F263" s="267" t="s">
        <v>417</v>
      </c>
      <c r="G263" s="268" t="s">
        <v>407</v>
      </c>
      <c r="H263" s="269">
        <v>1</v>
      </c>
      <c r="I263" s="270"/>
      <c r="J263" s="271">
        <f>ROUND(I263*H263,2)</f>
        <v>0</v>
      </c>
      <c r="K263" s="267" t="s">
        <v>19</v>
      </c>
      <c r="L263" s="272"/>
      <c r="M263" s="273" t="s">
        <v>19</v>
      </c>
      <c r="N263" s="274" t="s">
        <v>43</v>
      </c>
      <c r="O263" s="86"/>
      <c r="P263" s="223">
        <f>O263*H263</f>
        <v>0</v>
      </c>
      <c r="Q263" s="223">
        <v>0</v>
      </c>
      <c r="R263" s="223">
        <f>Q263*H263</f>
        <v>0</v>
      </c>
      <c r="S263" s="223">
        <v>0</v>
      </c>
      <c r="T263" s="224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25" t="s">
        <v>208</v>
      </c>
      <c r="AT263" s="225" t="s">
        <v>228</v>
      </c>
      <c r="AU263" s="225" t="s">
        <v>81</v>
      </c>
      <c r="AY263" s="19" t="s">
        <v>152</v>
      </c>
      <c r="BE263" s="226">
        <f>IF(N263="základní",J263,0)</f>
        <v>0</v>
      </c>
      <c r="BF263" s="226">
        <f>IF(N263="snížená",J263,0)</f>
        <v>0</v>
      </c>
      <c r="BG263" s="226">
        <f>IF(N263="zákl. přenesená",J263,0)</f>
        <v>0</v>
      </c>
      <c r="BH263" s="226">
        <f>IF(N263="sníž. přenesená",J263,0)</f>
        <v>0</v>
      </c>
      <c r="BI263" s="226">
        <f>IF(N263="nulová",J263,0)</f>
        <v>0</v>
      </c>
      <c r="BJ263" s="19" t="s">
        <v>79</v>
      </c>
      <c r="BK263" s="226">
        <f>ROUND(I263*H263,2)</f>
        <v>0</v>
      </c>
      <c r="BL263" s="19" t="s">
        <v>159</v>
      </c>
      <c r="BM263" s="225" t="s">
        <v>730</v>
      </c>
    </row>
    <row r="264" s="2" customFormat="1">
      <c r="A264" s="40"/>
      <c r="B264" s="41"/>
      <c r="C264" s="42"/>
      <c r="D264" s="234" t="s">
        <v>409</v>
      </c>
      <c r="E264" s="42"/>
      <c r="F264" s="275" t="s">
        <v>410</v>
      </c>
      <c r="G264" s="42"/>
      <c r="H264" s="42"/>
      <c r="I264" s="229"/>
      <c r="J264" s="42"/>
      <c r="K264" s="42"/>
      <c r="L264" s="46"/>
      <c r="M264" s="230"/>
      <c r="N264" s="231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409</v>
      </c>
      <c r="AU264" s="19" t="s">
        <v>81</v>
      </c>
    </row>
    <row r="265" s="2" customFormat="1" ht="24.15" customHeight="1">
      <c r="A265" s="40"/>
      <c r="B265" s="41"/>
      <c r="C265" s="265" t="s">
        <v>423</v>
      </c>
      <c r="D265" s="265" t="s">
        <v>228</v>
      </c>
      <c r="E265" s="266" t="s">
        <v>420</v>
      </c>
      <c r="F265" s="267" t="s">
        <v>421</v>
      </c>
      <c r="G265" s="268" t="s">
        <v>407</v>
      </c>
      <c r="H265" s="269">
        <v>1</v>
      </c>
      <c r="I265" s="270"/>
      <c r="J265" s="271">
        <f>ROUND(I265*H265,2)</f>
        <v>0</v>
      </c>
      <c r="K265" s="267" t="s">
        <v>19</v>
      </c>
      <c r="L265" s="272"/>
      <c r="M265" s="273" t="s">
        <v>19</v>
      </c>
      <c r="N265" s="274" t="s">
        <v>43</v>
      </c>
      <c r="O265" s="86"/>
      <c r="P265" s="223">
        <f>O265*H265</f>
        <v>0</v>
      </c>
      <c r="Q265" s="223">
        <v>0</v>
      </c>
      <c r="R265" s="223">
        <f>Q265*H265</f>
        <v>0</v>
      </c>
      <c r="S265" s="223">
        <v>0</v>
      </c>
      <c r="T265" s="224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25" t="s">
        <v>208</v>
      </c>
      <c r="AT265" s="225" t="s">
        <v>228</v>
      </c>
      <c r="AU265" s="225" t="s">
        <v>81</v>
      </c>
      <c r="AY265" s="19" t="s">
        <v>152</v>
      </c>
      <c r="BE265" s="226">
        <f>IF(N265="základní",J265,0)</f>
        <v>0</v>
      </c>
      <c r="BF265" s="226">
        <f>IF(N265="snížená",J265,0)</f>
        <v>0</v>
      </c>
      <c r="BG265" s="226">
        <f>IF(N265="zákl. přenesená",J265,0)</f>
        <v>0</v>
      </c>
      <c r="BH265" s="226">
        <f>IF(N265="sníž. přenesená",J265,0)</f>
        <v>0</v>
      </c>
      <c r="BI265" s="226">
        <f>IF(N265="nulová",J265,0)</f>
        <v>0</v>
      </c>
      <c r="BJ265" s="19" t="s">
        <v>79</v>
      </c>
      <c r="BK265" s="226">
        <f>ROUND(I265*H265,2)</f>
        <v>0</v>
      </c>
      <c r="BL265" s="19" t="s">
        <v>159</v>
      </c>
      <c r="BM265" s="225" t="s">
        <v>731</v>
      </c>
    </row>
    <row r="266" s="2" customFormat="1">
      <c r="A266" s="40"/>
      <c r="B266" s="41"/>
      <c r="C266" s="42"/>
      <c r="D266" s="234" t="s">
        <v>409</v>
      </c>
      <c r="E266" s="42"/>
      <c r="F266" s="275" t="s">
        <v>410</v>
      </c>
      <c r="G266" s="42"/>
      <c r="H266" s="42"/>
      <c r="I266" s="229"/>
      <c r="J266" s="42"/>
      <c r="K266" s="42"/>
      <c r="L266" s="46"/>
      <c r="M266" s="230"/>
      <c r="N266" s="231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409</v>
      </c>
      <c r="AU266" s="19" t="s">
        <v>81</v>
      </c>
    </row>
    <row r="267" s="2" customFormat="1" ht="16.5" customHeight="1">
      <c r="A267" s="40"/>
      <c r="B267" s="41"/>
      <c r="C267" s="214" t="s">
        <v>429</v>
      </c>
      <c r="D267" s="214" t="s">
        <v>154</v>
      </c>
      <c r="E267" s="215" t="s">
        <v>424</v>
      </c>
      <c r="F267" s="216" t="s">
        <v>425</v>
      </c>
      <c r="G267" s="217" t="s">
        <v>400</v>
      </c>
      <c r="H267" s="218">
        <v>1</v>
      </c>
      <c r="I267" s="219"/>
      <c r="J267" s="220">
        <f>ROUND(I267*H267,2)</f>
        <v>0</v>
      </c>
      <c r="K267" s="216" t="s">
        <v>19</v>
      </c>
      <c r="L267" s="46"/>
      <c r="M267" s="221" t="s">
        <v>19</v>
      </c>
      <c r="N267" s="222" t="s">
        <v>43</v>
      </c>
      <c r="O267" s="86"/>
      <c r="P267" s="223">
        <f>O267*H267</f>
        <v>0</v>
      </c>
      <c r="Q267" s="223">
        <v>0</v>
      </c>
      <c r="R267" s="223">
        <f>Q267*H267</f>
        <v>0</v>
      </c>
      <c r="S267" s="223">
        <v>0</v>
      </c>
      <c r="T267" s="224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25" t="s">
        <v>159</v>
      </c>
      <c r="AT267" s="225" t="s">
        <v>154</v>
      </c>
      <c r="AU267" s="225" t="s">
        <v>81</v>
      </c>
      <c r="AY267" s="19" t="s">
        <v>152</v>
      </c>
      <c r="BE267" s="226">
        <f>IF(N267="základní",J267,0)</f>
        <v>0</v>
      </c>
      <c r="BF267" s="226">
        <f>IF(N267="snížená",J267,0)</f>
        <v>0</v>
      </c>
      <c r="BG267" s="226">
        <f>IF(N267="zákl. přenesená",J267,0)</f>
        <v>0</v>
      </c>
      <c r="BH267" s="226">
        <f>IF(N267="sníž. přenesená",J267,0)</f>
        <v>0</v>
      </c>
      <c r="BI267" s="226">
        <f>IF(N267="nulová",J267,0)</f>
        <v>0</v>
      </c>
      <c r="BJ267" s="19" t="s">
        <v>79</v>
      </c>
      <c r="BK267" s="226">
        <f>ROUND(I267*H267,2)</f>
        <v>0</v>
      </c>
      <c r="BL267" s="19" t="s">
        <v>159</v>
      </c>
      <c r="BM267" s="225" t="s">
        <v>732</v>
      </c>
    </row>
    <row r="268" s="13" customFormat="1">
      <c r="A268" s="13"/>
      <c r="B268" s="232"/>
      <c r="C268" s="233"/>
      <c r="D268" s="234" t="s">
        <v>163</v>
      </c>
      <c r="E268" s="235" t="s">
        <v>19</v>
      </c>
      <c r="F268" s="236" t="s">
        <v>403</v>
      </c>
      <c r="G268" s="233"/>
      <c r="H268" s="235" t="s">
        <v>19</v>
      </c>
      <c r="I268" s="237"/>
      <c r="J268" s="233"/>
      <c r="K268" s="233"/>
      <c r="L268" s="238"/>
      <c r="M268" s="239"/>
      <c r="N268" s="240"/>
      <c r="O268" s="240"/>
      <c r="P268" s="240"/>
      <c r="Q268" s="240"/>
      <c r="R268" s="240"/>
      <c r="S268" s="240"/>
      <c r="T268" s="24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2" t="s">
        <v>163</v>
      </c>
      <c r="AU268" s="242" t="s">
        <v>81</v>
      </c>
      <c r="AV268" s="13" t="s">
        <v>79</v>
      </c>
      <c r="AW268" s="13" t="s">
        <v>33</v>
      </c>
      <c r="AX268" s="13" t="s">
        <v>72</v>
      </c>
      <c r="AY268" s="242" t="s">
        <v>152</v>
      </c>
    </row>
    <row r="269" s="14" customFormat="1">
      <c r="A269" s="14"/>
      <c r="B269" s="243"/>
      <c r="C269" s="244"/>
      <c r="D269" s="234" t="s">
        <v>163</v>
      </c>
      <c r="E269" s="245" t="s">
        <v>19</v>
      </c>
      <c r="F269" s="246" t="s">
        <v>79</v>
      </c>
      <c r="G269" s="244"/>
      <c r="H269" s="247">
        <v>1</v>
      </c>
      <c r="I269" s="248"/>
      <c r="J269" s="244"/>
      <c r="K269" s="244"/>
      <c r="L269" s="249"/>
      <c r="M269" s="250"/>
      <c r="N269" s="251"/>
      <c r="O269" s="251"/>
      <c r="P269" s="251"/>
      <c r="Q269" s="251"/>
      <c r="R269" s="251"/>
      <c r="S269" s="251"/>
      <c r="T269" s="252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3" t="s">
        <v>163</v>
      </c>
      <c r="AU269" s="253" t="s">
        <v>81</v>
      </c>
      <c r="AV269" s="14" t="s">
        <v>81</v>
      </c>
      <c r="AW269" s="14" t="s">
        <v>33</v>
      </c>
      <c r="AX269" s="14" t="s">
        <v>79</v>
      </c>
      <c r="AY269" s="253" t="s">
        <v>152</v>
      </c>
    </row>
    <row r="270" s="12" customFormat="1" ht="22.8" customHeight="1">
      <c r="A270" s="12"/>
      <c r="B270" s="198"/>
      <c r="C270" s="199"/>
      <c r="D270" s="200" t="s">
        <v>71</v>
      </c>
      <c r="E270" s="212" t="s">
        <v>427</v>
      </c>
      <c r="F270" s="212" t="s">
        <v>428</v>
      </c>
      <c r="G270" s="199"/>
      <c r="H270" s="199"/>
      <c r="I270" s="202"/>
      <c r="J270" s="213">
        <f>BK270</f>
        <v>0</v>
      </c>
      <c r="K270" s="199"/>
      <c r="L270" s="204"/>
      <c r="M270" s="205"/>
      <c r="N270" s="206"/>
      <c r="O270" s="206"/>
      <c r="P270" s="207">
        <f>SUM(P271:P283)</f>
        <v>0</v>
      </c>
      <c r="Q270" s="206"/>
      <c r="R270" s="207">
        <f>SUM(R271:R283)</f>
        <v>0</v>
      </c>
      <c r="S270" s="206"/>
      <c r="T270" s="208">
        <f>SUM(T271:T283)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09" t="s">
        <v>79</v>
      </c>
      <c r="AT270" s="210" t="s">
        <v>71</v>
      </c>
      <c r="AU270" s="210" t="s">
        <v>79</v>
      </c>
      <c r="AY270" s="209" t="s">
        <v>152</v>
      </c>
      <c r="BK270" s="211">
        <f>SUM(BK271:BK283)</f>
        <v>0</v>
      </c>
    </row>
    <row r="271" s="2" customFormat="1" ht="24.15" customHeight="1">
      <c r="A271" s="40"/>
      <c r="B271" s="41"/>
      <c r="C271" s="214" t="s">
        <v>434</v>
      </c>
      <c r="D271" s="214" t="s">
        <v>154</v>
      </c>
      <c r="E271" s="215" t="s">
        <v>430</v>
      </c>
      <c r="F271" s="216" t="s">
        <v>431</v>
      </c>
      <c r="G271" s="217" t="s">
        <v>231</v>
      </c>
      <c r="H271" s="218">
        <v>4.585</v>
      </c>
      <c r="I271" s="219"/>
      <c r="J271" s="220">
        <f>ROUND(I271*H271,2)</f>
        <v>0</v>
      </c>
      <c r="K271" s="216" t="s">
        <v>158</v>
      </c>
      <c r="L271" s="46"/>
      <c r="M271" s="221" t="s">
        <v>19</v>
      </c>
      <c r="N271" s="222" t="s">
        <v>43</v>
      </c>
      <c r="O271" s="86"/>
      <c r="P271" s="223">
        <f>O271*H271</f>
        <v>0</v>
      </c>
      <c r="Q271" s="223">
        <v>0</v>
      </c>
      <c r="R271" s="223">
        <f>Q271*H271</f>
        <v>0</v>
      </c>
      <c r="S271" s="223">
        <v>0</v>
      </c>
      <c r="T271" s="224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25" t="s">
        <v>159</v>
      </c>
      <c r="AT271" s="225" t="s">
        <v>154</v>
      </c>
      <c r="AU271" s="225" t="s">
        <v>81</v>
      </c>
      <c r="AY271" s="19" t="s">
        <v>152</v>
      </c>
      <c r="BE271" s="226">
        <f>IF(N271="základní",J271,0)</f>
        <v>0</v>
      </c>
      <c r="BF271" s="226">
        <f>IF(N271="snížená",J271,0)</f>
        <v>0</v>
      </c>
      <c r="BG271" s="226">
        <f>IF(N271="zákl. přenesená",J271,0)</f>
        <v>0</v>
      </c>
      <c r="BH271" s="226">
        <f>IF(N271="sníž. přenesená",J271,0)</f>
        <v>0</v>
      </c>
      <c r="BI271" s="226">
        <f>IF(N271="nulová",J271,0)</f>
        <v>0</v>
      </c>
      <c r="BJ271" s="19" t="s">
        <v>79</v>
      </c>
      <c r="BK271" s="226">
        <f>ROUND(I271*H271,2)</f>
        <v>0</v>
      </c>
      <c r="BL271" s="19" t="s">
        <v>159</v>
      </c>
      <c r="BM271" s="225" t="s">
        <v>733</v>
      </c>
    </row>
    <row r="272" s="2" customFormat="1">
      <c r="A272" s="40"/>
      <c r="B272" s="41"/>
      <c r="C272" s="42"/>
      <c r="D272" s="227" t="s">
        <v>161</v>
      </c>
      <c r="E272" s="42"/>
      <c r="F272" s="228" t="s">
        <v>433</v>
      </c>
      <c r="G272" s="42"/>
      <c r="H272" s="42"/>
      <c r="I272" s="229"/>
      <c r="J272" s="42"/>
      <c r="K272" s="42"/>
      <c r="L272" s="46"/>
      <c r="M272" s="230"/>
      <c r="N272" s="231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161</v>
      </c>
      <c r="AU272" s="19" t="s">
        <v>81</v>
      </c>
    </row>
    <row r="273" s="2" customFormat="1" ht="24.15" customHeight="1">
      <c r="A273" s="40"/>
      <c r="B273" s="41"/>
      <c r="C273" s="214" t="s">
        <v>440</v>
      </c>
      <c r="D273" s="214" t="s">
        <v>154</v>
      </c>
      <c r="E273" s="215" t="s">
        <v>435</v>
      </c>
      <c r="F273" s="216" t="s">
        <v>436</v>
      </c>
      <c r="G273" s="217" t="s">
        <v>231</v>
      </c>
      <c r="H273" s="218">
        <v>64.189999999999998</v>
      </c>
      <c r="I273" s="219"/>
      <c r="J273" s="220">
        <f>ROUND(I273*H273,2)</f>
        <v>0</v>
      </c>
      <c r="K273" s="216" t="s">
        <v>158</v>
      </c>
      <c r="L273" s="46"/>
      <c r="M273" s="221" t="s">
        <v>19</v>
      </c>
      <c r="N273" s="222" t="s">
        <v>43</v>
      </c>
      <c r="O273" s="86"/>
      <c r="P273" s="223">
        <f>O273*H273</f>
        <v>0</v>
      </c>
      <c r="Q273" s="223">
        <v>0</v>
      </c>
      <c r="R273" s="223">
        <f>Q273*H273</f>
        <v>0</v>
      </c>
      <c r="S273" s="223">
        <v>0</v>
      </c>
      <c r="T273" s="224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25" t="s">
        <v>159</v>
      </c>
      <c r="AT273" s="225" t="s">
        <v>154</v>
      </c>
      <c r="AU273" s="225" t="s">
        <v>81</v>
      </c>
      <c r="AY273" s="19" t="s">
        <v>152</v>
      </c>
      <c r="BE273" s="226">
        <f>IF(N273="základní",J273,0)</f>
        <v>0</v>
      </c>
      <c r="BF273" s="226">
        <f>IF(N273="snížená",J273,0)</f>
        <v>0</v>
      </c>
      <c r="BG273" s="226">
        <f>IF(N273="zákl. přenesená",J273,0)</f>
        <v>0</v>
      </c>
      <c r="BH273" s="226">
        <f>IF(N273="sníž. přenesená",J273,0)</f>
        <v>0</v>
      </c>
      <c r="BI273" s="226">
        <f>IF(N273="nulová",J273,0)</f>
        <v>0</v>
      </c>
      <c r="BJ273" s="19" t="s">
        <v>79</v>
      </c>
      <c r="BK273" s="226">
        <f>ROUND(I273*H273,2)</f>
        <v>0</v>
      </c>
      <c r="BL273" s="19" t="s">
        <v>159</v>
      </c>
      <c r="BM273" s="225" t="s">
        <v>734</v>
      </c>
    </row>
    <row r="274" s="2" customFormat="1">
      <c r="A274" s="40"/>
      <c r="B274" s="41"/>
      <c r="C274" s="42"/>
      <c r="D274" s="227" t="s">
        <v>161</v>
      </c>
      <c r="E274" s="42"/>
      <c r="F274" s="228" t="s">
        <v>438</v>
      </c>
      <c r="G274" s="42"/>
      <c r="H274" s="42"/>
      <c r="I274" s="229"/>
      <c r="J274" s="42"/>
      <c r="K274" s="42"/>
      <c r="L274" s="46"/>
      <c r="M274" s="230"/>
      <c r="N274" s="231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161</v>
      </c>
      <c r="AU274" s="19" t="s">
        <v>81</v>
      </c>
    </row>
    <row r="275" s="14" customFormat="1">
      <c r="A275" s="14"/>
      <c r="B275" s="243"/>
      <c r="C275" s="244"/>
      <c r="D275" s="234" t="s">
        <v>163</v>
      </c>
      <c r="E275" s="245" t="s">
        <v>19</v>
      </c>
      <c r="F275" s="246" t="s">
        <v>783</v>
      </c>
      <c r="G275" s="244"/>
      <c r="H275" s="247">
        <v>64.189999999999998</v>
      </c>
      <c r="I275" s="248"/>
      <c r="J275" s="244"/>
      <c r="K275" s="244"/>
      <c r="L275" s="249"/>
      <c r="M275" s="250"/>
      <c r="N275" s="251"/>
      <c r="O275" s="251"/>
      <c r="P275" s="251"/>
      <c r="Q275" s="251"/>
      <c r="R275" s="251"/>
      <c r="S275" s="251"/>
      <c r="T275" s="252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3" t="s">
        <v>163</v>
      </c>
      <c r="AU275" s="253" t="s">
        <v>81</v>
      </c>
      <c r="AV275" s="14" t="s">
        <v>81</v>
      </c>
      <c r="AW275" s="14" t="s">
        <v>33</v>
      </c>
      <c r="AX275" s="14" t="s">
        <v>79</v>
      </c>
      <c r="AY275" s="253" t="s">
        <v>152</v>
      </c>
    </row>
    <row r="276" s="2" customFormat="1" ht="16.5" customHeight="1">
      <c r="A276" s="40"/>
      <c r="B276" s="41"/>
      <c r="C276" s="214" t="s">
        <v>445</v>
      </c>
      <c r="D276" s="214" t="s">
        <v>154</v>
      </c>
      <c r="E276" s="215" t="s">
        <v>441</v>
      </c>
      <c r="F276" s="216" t="s">
        <v>442</v>
      </c>
      <c r="G276" s="217" t="s">
        <v>231</v>
      </c>
      <c r="H276" s="218">
        <v>4.585</v>
      </c>
      <c r="I276" s="219"/>
      <c r="J276" s="220">
        <f>ROUND(I276*H276,2)</f>
        <v>0</v>
      </c>
      <c r="K276" s="216" t="s">
        <v>158</v>
      </c>
      <c r="L276" s="46"/>
      <c r="M276" s="221" t="s">
        <v>19</v>
      </c>
      <c r="N276" s="222" t="s">
        <v>43</v>
      </c>
      <c r="O276" s="86"/>
      <c r="P276" s="223">
        <f>O276*H276</f>
        <v>0</v>
      </c>
      <c r="Q276" s="223">
        <v>0</v>
      </c>
      <c r="R276" s="223">
        <f>Q276*H276</f>
        <v>0</v>
      </c>
      <c r="S276" s="223">
        <v>0</v>
      </c>
      <c r="T276" s="224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25" t="s">
        <v>159</v>
      </c>
      <c r="AT276" s="225" t="s">
        <v>154</v>
      </c>
      <c r="AU276" s="225" t="s">
        <v>81</v>
      </c>
      <c r="AY276" s="19" t="s">
        <v>152</v>
      </c>
      <c r="BE276" s="226">
        <f>IF(N276="základní",J276,0)</f>
        <v>0</v>
      </c>
      <c r="BF276" s="226">
        <f>IF(N276="snížená",J276,0)</f>
        <v>0</v>
      </c>
      <c r="BG276" s="226">
        <f>IF(N276="zákl. přenesená",J276,0)</f>
        <v>0</v>
      </c>
      <c r="BH276" s="226">
        <f>IF(N276="sníž. přenesená",J276,0)</f>
        <v>0</v>
      </c>
      <c r="BI276" s="226">
        <f>IF(N276="nulová",J276,0)</f>
        <v>0</v>
      </c>
      <c r="BJ276" s="19" t="s">
        <v>79</v>
      </c>
      <c r="BK276" s="226">
        <f>ROUND(I276*H276,2)</f>
        <v>0</v>
      </c>
      <c r="BL276" s="19" t="s">
        <v>159</v>
      </c>
      <c r="BM276" s="225" t="s">
        <v>736</v>
      </c>
    </row>
    <row r="277" s="2" customFormat="1">
      <c r="A277" s="40"/>
      <c r="B277" s="41"/>
      <c r="C277" s="42"/>
      <c r="D277" s="227" t="s">
        <v>161</v>
      </c>
      <c r="E277" s="42"/>
      <c r="F277" s="228" t="s">
        <v>444</v>
      </c>
      <c r="G277" s="42"/>
      <c r="H277" s="42"/>
      <c r="I277" s="229"/>
      <c r="J277" s="42"/>
      <c r="K277" s="42"/>
      <c r="L277" s="46"/>
      <c r="M277" s="230"/>
      <c r="N277" s="231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161</v>
      </c>
      <c r="AU277" s="19" t="s">
        <v>81</v>
      </c>
    </row>
    <row r="278" s="2" customFormat="1" ht="24.15" customHeight="1">
      <c r="A278" s="40"/>
      <c r="B278" s="41"/>
      <c r="C278" s="214" t="s">
        <v>451</v>
      </c>
      <c r="D278" s="214" t="s">
        <v>154</v>
      </c>
      <c r="E278" s="215" t="s">
        <v>446</v>
      </c>
      <c r="F278" s="216" t="s">
        <v>447</v>
      </c>
      <c r="G278" s="217" t="s">
        <v>231</v>
      </c>
      <c r="H278" s="218">
        <v>2.7679999999999998</v>
      </c>
      <c r="I278" s="219"/>
      <c r="J278" s="220">
        <f>ROUND(I278*H278,2)</f>
        <v>0</v>
      </c>
      <c r="K278" s="216" t="s">
        <v>158</v>
      </c>
      <c r="L278" s="46"/>
      <c r="M278" s="221" t="s">
        <v>19</v>
      </c>
      <c r="N278" s="222" t="s">
        <v>43</v>
      </c>
      <c r="O278" s="86"/>
      <c r="P278" s="223">
        <f>O278*H278</f>
        <v>0</v>
      </c>
      <c r="Q278" s="223">
        <v>0</v>
      </c>
      <c r="R278" s="223">
        <f>Q278*H278</f>
        <v>0</v>
      </c>
      <c r="S278" s="223">
        <v>0</v>
      </c>
      <c r="T278" s="224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25" t="s">
        <v>159</v>
      </c>
      <c r="AT278" s="225" t="s">
        <v>154</v>
      </c>
      <c r="AU278" s="225" t="s">
        <v>81</v>
      </c>
      <c r="AY278" s="19" t="s">
        <v>152</v>
      </c>
      <c r="BE278" s="226">
        <f>IF(N278="základní",J278,0)</f>
        <v>0</v>
      </c>
      <c r="BF278" s="226">
        <f>IF(N278="snížená",J278,0)</f>
        <v>0</v>
      </c>
      <c r="BG278" s="226">
        <f>IF(N278="zákl. přenesená",J278,0)</f>
        <v>0</v>
      </c>
      <c r="BH278" s="226">
        <f>IF(N278="sníž. přenesená",J278,0)</f>
        <v>0</v>
      </c>
      <c r="BI278" s="226">
        <f>IF(N278="nulová",J278,0)</f>
        <v>0</v>
      </c>
      <c r="BJ278" s="19" t="s">
        <v>79</v>
      </c>
      <c r="BK278" s="226">
        <f>ROUND(I278*H278,2)</f>
        <v>0</v>
      </c>
      <c r="BL278" s="19" t="s">
        <v>159</v>
      </c>
      <c r="BM278" s="225" t="s">
        <v>737</v>
      </c>
    </row>
    <row r="279" s="2" customFormat="1">
      <c r="A279" s="40"/>
      <c r="B279" s="41"/>
      <c r="C279" s="42"/>
      <c r="D279" s="227" t="s">
        <v>161</v>
      </c>
      <c r="E279" s="42"/>
      <c r="F279" s="228" t="s">
        <v>449</v>
      </c>
      <c r="G279" s="42"/>
      <c r="H279" s="42"/>
      <c r="I279" s="229"/>
      <c r="J279" s="42"/>
      <c r="K279" s="42"/>
      <c r="L279" s="46"/>
      <c r="M279" s="230"/>
      <c r="N279" s="231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161</v>
      </c>
      <c r="AU279" s="19" t="s">
        <v>81</v>
      </c>
    </row>
    <row r="280" s="14" customFormat="1">
      <c r="A280" s="14"/>
      <c r="B280" s="243"/>
      <c r="C280" s="244"/>
      <c r="D280" s="234" t="s">
        <v>163</v>
      </c>
      <c r="E280" s="245" t="s">
        <v>19</v>
      </c>
      <c r="F280" s="246" t="s">
        <v>784</v>
      </c>
      <c r="G280" s="244"/>
      <c r="H280" s="247">
        <v>2.7679999999999998</v>
      </c>
      <c r="I280" s="248"/>
      <c r="J280" s="244"/>
      <c r="K280" s="244"/>
      <c r="L280" s="249"/>
      <c r="M280" s="250"/>
      <c r="N280" s="251"/>
      <c r="O280" s="251"/>
      <c r="P280" s="251"/>
      <c r="Q280" s="251"/>
      <c r="R280" s="251"/>
      <c r="S280" s="251"/>
      <c r="T280" s="252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3" t="s">
        <v>163</v>
      </c>
      <c r="AU280" s="253" t="s">
        <v>81</v>
      </c>
      <c r="AV280" s="14" t="s">
        <v>81</v>
      </c>
      <c r="AW280" s="14" t="s">
        <v>33</v>
      </c>
      <c r="AX280" s="14" t="s">
        <v>79</v>
      </c>
      <c r="AY280" s="253" t="s">
        <v>152</v>
      </c>
    </row>
    <row r="281" s="2" customFormat="1" ht="24.15" customHeight="1">
      <c r="A281" s="40"/>
      <c r="B281" s="41"/>
      <c r="C281" s="214" t="s">
        <v>456</v>
      </c>
      <c r="D281" s="214" t="s">
        <v>154</v>
      </c>
      <c r="E281" s="215" t="s">
        <v>462</v>
      </c>
      <c r="F281" s="216" t="s">
        <v>463</v>
      </c>
      <c r="G281" s="217" t="s">
        <v>231</v>
      </c>
      <c r="H281" s="218">
        <v>1.817</v>
      </c>
      <c r="I281" s="219"/>
      <c r="J281" s="220">
        <f>ROUND(I281*H281,2)</f>
        <v>0</v>
      </c>
      <c r="K281" s="216" t="s">
        <v>158</v>
      </c>
      <c r="L281" s="46"/>
      <c r="M281" s="221" t="s">
        <v>19</v>
      </c>
      <c r="N281" s="222" t="s">
        <v>43</v>
      </c>
      <c r="O281" s="86"/>
      <c r="P281" s="223">
        <f>O281*H281</f>
        <v>0</v>
      </c>
      <c r="Q281" s="223">
        <v>0</v>
      </c>
      <c r="R281" s="223">
        <f>Q281*H281</f>
        <v>0</v>
      </c>
      <c r="S281" s="223">
        <v>0</v>
      </c>
      <c r="T281" s="224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25" t="s">
        <v>159</v>
      </c>
      <c r="AT281" s="225" t="s">
        <v>154</v>
      </c>
      <c r="AU281" s="225" t="s">
        <v>81</v>
      </c>
      <c r="AY281" s="19" t="s">
        <v>152</v>
      </c>
      <c r="BE281" s="226">
        <f>IF(N281="základní",J281,0)</f>
        <v>0</v>
      </c>
      <c r="BF281" s="226">
        <f>IF(N281="snížená",J281,0)</f>
        <v>0</v>
      </c>
      <c r="BG281" s="226">
        <f>IF(N281="zákl. přenesená",J281,0)</f>
        <v>0</v>
      </c>
      <c r="BH281" s="226">
        <f>IF(N281="sníž. přenesená",J281,0)</f>
        <v>0</v>
      </c>
      <c r="BI281" s="226">
        <f>IF(N281="nulová",J281,0)</f>
        <v>0</v>
      </c>
      <c r="BJ281" s="19" t="s">
        <v>79</v>
      </c>
      <c r="BK281" s="226">
        <f>ROUND(I281*H281,2)</f>
        <v>0</v>
      </c>
      <c r="BL281" s="19" t="s">
        <v>159</v>
      </c>
      <c r="BM281" s="225" t="s">
        <v>742</v>
      </c>
    </row>
    <row r="282" s="2" customFormat="1">
      <c r="A282" s="40"/>
      <c r="B282" s="41"/>
      <c r="C282" s="42"/>
      <c r="D282" s="227" t="s">
        <v>161</v>
      </c>
      <c r="E282" s="42"/>
      <c r="F282" s="228" t="s">
        <v>465</v>
      </c>
      <c r="G282" s="42"/>
      <c r="H282" s="42"/>
      <c r="I282" s="229"/>
      <c r="J282" s="42"/>
      <c r="K282" s="42"/>
      <c r="L282" s="46"/>
      <c r="M282" s="230"/>
      <c r="N282" s="231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161</v>
      </c>
      <c r="AU282" s="19" t="s">
        <v>81</v>
      </c>
    </row>
    <row r="283" s="14" customFormat="1">
      <c r="A283" s="14"/>
      <c r="B283" s="243"/>
      <c r="C283" s="244"/>
      <c r="D283" s="234" t="s">
        <v>163</v>
      </c>
      <c r="E283" s="245" t="s">
        <v>19</v>
      </c>
      <c r="F283" s="246" t="s">
        <v>785</v>
      </c>
      <c r="G283" s="244"/>
      <c r="H283" s="247">
        <v>1.817</v>
      </c>
      <c r="I283" s="248"/>
      <c r="J283" s="244"/>
      <c r="K283" s="244"/>
      <c r="L283" s="249"/>
      <c r="M283" s="250"/>
      <c r="N283" s="251"/>
      <c r="O283" s="251"/>
      <c r="P283" s="251"/>
      <c r="Q283" s="251"/>
      <c r="R283" s="251"/>
      <c r="S283" s="251"/>
      <c r="T283" s="252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3" t="s">
        <v>163</v>
      </c>
      <c r="AU283" s="253" t="s">
        <v>81</v>
      </c>
      <c r="AV283" s="14" t="s">
        <v>81</v>
      </c>
      <c r="AW283" s="14" t="s">
        <v>33</v>
      </c>
      <c r="AX283" s="14" t="s">
        <v>79</v>
      </c>
      <c r="AY283" s="253" t="s">
        <v>152</v>
      </c>
    </row>
    <row r="284" s="12" customFormat="1" ht="22.8" customHeight="1">
      <c r="A284" s="12"/>
      <c r="B284" s="198"/>
      <c r="C284" s="199"/>
      <c r="D284" s="200" t="s">
        <v>71</v>
      </c>
      <c r="E284" s="212" t="s">
        <v>467</v>
      </c>
      <c r="F284" s="212" t="s">
        <v>468</v>
      </c>
      <c r="G284" s="199"/>
      <c r="H284" s="199"/>
      <c r="I284" s="202"/>
      <c r="J284" s="213">
        <f>BK284</f>
        <v>0</v>
      </c>
      <c r="K284" s="199"/>
      <c r="L284" s="204"/>
      <c r="M284" s="205"/>
      <c r="N284" s="206"/>
      <c r="O284" s="206"/>
      <c r="P284" s="207">
        <f>SUM(P285:P286)</f>
        <v>0</v>
      </c>
      <c r="Q284" s="206"/>
      <c r="R284" s="207">
        <f>SUM(R285:R286)</f>
        <v>0</v>
      </c>
      <c r="S284" s="206"/>
      <c r="T284" s="208">
        <f>SUM(T285:T286)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09" t="s">
        <v>79</v>
      </c>
      <c r="AT284" s="210" t="s">
        <v>71</v>
      </c>
      <c r="AU284" s="210" t="s">
        <v>79</v>
      </c>
      <c r="AY284" s="209" t="s">
        <v>152</v>
      </c>
      <c r="BK284" s="211">
        <f>SUM(BK285:BK286)</f>
        <v>0</v>
      </c>
    </row>
    <row r="285" s="2" customFormat="1" ht="24.15" customHeight="1">
      <c r="A285" s="40"/>
      <c r="B285" s="41"/>
      <c r="C285" s="214" t="s">
        <v>461</v>
      </c>
      <c r="D285" s="214" t="s">
        <v>154</v>
      </c>
      <c r="E285" s="215" t="s">
        <v>470</v>
      </c>
      <c r="F285" s="216" t="s">
        <v>471</v>
      </c>
      <c r="G285" s="217" t="s">
        <v>231</v>
      </c>
      <c r="H285" s="218">
        <v>76.617999999999995</v>
      </c>
      <c r="I285" s="219"/>
      <c r="J285" s="220">
        <f>ROUND(I285*H285,2)</f>
        <v>0</v>
      </c>
      <c r="K285" s="216" t="s">
        <v>158</v>
      </c>
      <c r="L285" s="46"/>
      <c r="M285" s="221" t="s">
        <v>19</v>
      </c>
      <c r="N285" s="222" t="s">
        <v>43</v>
      </c>
      <c r="O285" s="86"/>
      <c r="P285" s="223">
        <f>O285*H285</f>
        <v>0</v>
      </c>
      <c r="Q285" s="223">
        <v>0</v>
      </c>
      <c r="R285" s="223">
        <f>Q285*H285</f>
        <v>0</v>
      </c>
      <c r="S285" s="223">
        <v>0</v>
      </c>
      <c r="T285" s="224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25" t="s">
        <v>159</v>
      </c>
      <c r="AT285" s="225" t="s">
        <v>154</v>
      </c>
      <c r="AU285" s="225" t="s">
        <v>81</v>
      </c>
      <c r="AY285" s="19" t="s">
        <v>152</v>
      </c>
      <c r="BE285" s="226">
        <f>IF(N285="základní",J285,0)</f>
        <v>0</v>
      </c>
      <c r="BF285" s="226">
        <f>IF(N285="snížená",J285,0)</f>
        <v>0</v>
      </c>
      <c r="BG285" s="226">
        <f>IF(N285="zákl. přenesená",J285,0)</f>
        <v>0</v>
      </c>
      <c r="BH285" s="226">
        <f>IF(N285="sníž. přenesená",J285,0)</f>
        <v>0</v>
      </c>
      <c r="BI285" s="226">
        <f>IF(N285="nulová",J285,0)</f>
        <v>0</v>
      </c>
      <c r="BJ285" s="19" t="s">
        <v>79</v>
      </c>
      <c r="BK285" s="226">
        <f>ROUND(I285*H285,2)</f>
        <v>0</v>
      </c>
      <c r="BL285" s="19" t="s">
        <v>159</v>
      </c>
      <c r="BM285" s="225" t="s">
        <v>744</v>
      </c>
    </row>
    <row r="286" s="2" customFormat="1">
      <c r="A286" s="40"/>
      <c r="B286" s="41"/>
      <c r="C286" s="42"/>
      <c r="D286" s="227" t="s">
        <v>161</v>
      </c>
      <c r="E286" s="42"/>
      <c r="F286" s="228" t="s">
        <v>473</v>
      </c>
      <c r="G286" s="42"/>
      <c r="H286" s="42"/>
      <c r="I286" s="229"/>
      <c r="J286" s="42"/>
      <c r="K286" s="42"/>
      <c r="L286" s="46"/>
      <c r="M286" s="230"/>
      <c r="N286" s="231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161</v>
      </c>
      <c r="AU286" s="19" t="s">
        <v>81</v>
      </c>
    </row>
    <row r="287" s="12" customFormat="1" ht="25.92" customHeight="1">
      <c r="A287" s="12"/>
      <c r="B287" s="198"/>
      <c r="C287" s="199"/>
      <c r="D287" s="200" t="s">
        <v>71</v>
      </c>
      <c r="E287" s="201" t="s">
        <v>474</v>
      </c>
      <c r="F287" s="201" t="s">
        <v>475</v>
      </c>
      <c r="G287" s="199"/>
      <c r="H287" s="199"/>
      <c r="I287" s="202"/>
      <c r="J287" s="203">
        <f>BK287</f>
        <v>0</v>
      </c>
      <c r="K287" s="199"/>
      <c r="L287" s="204"/>
      <c r="M287" s="205"/>
      <c r="N287" s="206"/>
      <c r="O287" s="206"/>
      <c r="P287" s="207">
        <f>P288+P296+P304</f>
        <v>0</v>
      </c>
      <c r="Q287" s="206"/>
      <c r="R287" s="207">
        <f>R288+R296+R304</f>
        <v>0</v>
      </c>
      <c r="S287" s="206"/>
      <c r="T287" s="208">
        <f>T288+T296+T304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09" t="s">
        <v>183</v>
      </c>
      <c r="AT287" s="210" t="s">
        <v>71</v>
      </c>
      <c r="AU287" s="210" t="s">
        <v>72</v>
      </c>
      <c r="AY287" s="209" t="s">
        <v>152</v>
      </c>
      <c r="BK287" s="211">
        <f>BK288+BK296+BK304</f>
        <v>0</v>
      </c>
    </row>
    <row r="288" s="12" customFormat="1" ht="22.8" customHeight="1">
      <c r="A288" s="12"/>
      <c r="B288" s="198"/>
      <c r="C288" s="199"/>
      <c r="D288" s="200" t="s">
        <v>71</v>
      </c>
      <c r="E288" s="212" t="s">
        <v>476</v>
      </c>
      <c r="F288" s="212" t="s">
        <v>477</v>
      </c>
      <c r="G288" s="199"/>
      <c r="H288" s="199"/>
      <c r="I288" s="202"/>
      <c r="J288" s="213">
        <f>BK288</f>
        <v>0</v>
      </c>
      <c r="K288" s="199"/>
      <c r="L288" s="204"/>
      <c r="M288" s="205"/>
      <c r="N288" s="206"/>
      <c r="O288" s="206"/>
      <c r="P288" s="207">
        <f>SUM(P289:P295)</f>
        <v>0</v>
      </c>
      <c r="Q288" s="206"/>
      <c r="R288" s="207">
        <f>SUM(R289:R295)</f>
        <v>0</v>
      </c>
      <c r="S288" s="206"/>
      <c r="T288" s="208">
        <f>SUM(T289:T295)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09" t="s">
        <v>183</v>
      </c>
      <c r="AT288" s="210" t="s">
        <v>71</v>
      </c>
      <c r="AU288" s="210" t="s">
        <v>79</v>
      </c>
      <c r="AY288" s="209" t="s">
        <v>152</v>
      </c>
      <c r="BK288" s="211">
        <f>SUM(BK289:BK295)</f>
        <v>0</v>
      </c>
    </row>
    <row r="289" s="2" customFormat="1" ht="16.5" customHeight="1">
      <c r="A289" s="40"/>
      <c r="B289" s="41"/>
      <c r="C289" s="214" t="s">
        <v>469</v>
      </c>
      <c r="D289" s="214" t="s">
        <v>154</v>
      </c>
      <c r="E289" s="215" t="s">
        <v>479</v>
      </c>
      <c r="F289" s="216" t="s">
        <v>480</v>
      </c>
      <c r="G289" s="217" t="s">
        <v>481</v>
      </c>
      <c r="H289" s="218">
        <v>10</v>
      </c>
      <c r="I289" s="219"/>
      <c r="J289" s="220">
        <f>ROUND(I289*H289,2)</f>
        <v>0</v>
      </c>
      <c r="K289" s="216" t="s">
        <v>19</v>
      </c>
      <c r="L289" s="46"/>
      <c r="M289" s="221" t="s">
        <v>19</v>
      </c>
      <c r="N289" s="222" t="s">
        <v>43</v>
      </c>
      <c r="O289" s="86"/>
      <c r="P289" s="223">
        <f>O289*H289</f>
        <v>0</v>
      </c>
      <c r="Q289" s="223">
        <v>0</v>
      </c>
      <c r="R289" s="223">
        <f>Q289*H289</f>
        <v>0</v>
      </c>
      <c r="S289" s="223">
        <v>0</v>
      </c>
      <c r="T289" s="224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25" t="s">
        <v>482</v>
      </c>
      <c r="AT289" s="225" t="s">
        <v>154</v>
      </c>
      <c r="AU289" s="225" t="s">
        <v>81</v>
      </c>
      <c r="AY289" s="19" t="s">
        <v>152</v>
      </c>
      <c r="BE289" s="226">
        <f>IF(N289="základní",J289,0)</f>
        <v>0</v>
      </c>
      <c r="BF289" s="226">
        <f>IF(N289="snížená",J289,0)</f>
        <v>0</v>
      </c>
      <c r="BG289" s="226">
        <f>IF(N289="zákl. přenesená",J289,0)</f>
        <v>0</v>
      </c>
      <c r="BH289" s="226">
        <f>IF(N289="sníž. přenesená",J289,0)</f>
        <v>0</v>
      </c>
      <c r="BI289" s="226">
        <f>IF(N289="nulová",J289,0)</f>
        <v>0</v>
      </c>
      <c r="BJ289" s="19" t="s">
        <v>79</v>
      </c>
      <c r="BK289" s="226">
        <f>ROUND(I289*H289,2)</f>
        <v>0</v>
      </c>
      <c r="BL289" s="19" t="s">
        <v>482</v>
      </c>
      <c r="BM289" s="225" t="s">
        <v>745</v>
      </c>
    </row>
    <row r="290" s="13" customFormat="1">
      <c r="A290" s="13"/>
      <c r="B290" s="232"/>
      <c r="C290" s="233"/>
      <c r="D290" s="234" t="s">
        <v>163</v>
      </c>
      <c r="E290" s="235" t="s">
        <v>19</v>
      </c>
      <c r="F290" s="236" t="s">
        <v>484</v>
      </c>
      <c r="G290" s="233"/>
      <c r="H290" s="235" t="s">
        <v>19</v>
      </c>
      <c r="I290" s="237"/>
      <c r="J290" s="233"/>
      <c r="K290" s="233"/>
      <c r="L290" s="238"/>
      <c r="M290" s="239"/>
      <c r="N290" s="240"/>
      <c r="O290" s="240"/>
      <c r="P290" s="240"/>
      <c r="Q290" s="240"/>
      <c r="R290" s="240"/>
      <c r="S290" s="240"/>
      <c r="T290" s="24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2" t="s">
        <v>163</v>
      </c>
      <c r="AU290" s="242" t="s">
        <v>81</v>
      </c>
      <c r="AV290" s="13" t="s">
        <v>79</v>
      </c>
      <c r="AW290" s="13" t="s">
        <v>33</v>
      </c>
      <c r="AX290" s="13" t="s">
        <v>72</v>
      </c>
      <c r="AY290" s="242" t="s">
        <v>152</v>
      </c>
    </row>
    <row r="291" s="14" customFormat="1">
      <c r="A291" s="14"/>
      <c r="B291" s="243"/>
      <c r="C291" s="244"/>
      <c r="D291" s="234" t="s">
        <v>163</v>
      </c>
      <c r="E291" s="245" t="s">
        <v>19</v>
      </c>
      <c r="F291" s="246" t="s">
        <v>219</v>
      </c>
      <c r="G291" s="244"/>
      <c r="H291" s="247">
        <v>10</v>
      </c>
      <c r="I291" s="248"/>
      <c r="J291" s="244"/>
      <c r="K291" s="244"/>
      <c r="L291" s="249"/>
      <c r="M291" s="250"/>
      <c r="N291" s="251"/>
      <c r="O291" s="251"/>
      <c r="P291" s="251"/>
      <c r="Q291" s="251"/>
      <c r="R291" s="251"/>
      <c r="S291" s="251"/>
      <c r="T291" s="25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3" t="s">
        <v>163</v>
      </c>
      <c r="AU291" s="253" t="s">
        <v>81</v>
      </c>
      <c r="AV291" s="14" t="s">
        <v>81</v>
      </c>
      <c r="AW291" s="14" t="s">
        <v>33</v>
      </c>
      <c r="AX291" s="14" t="s">
        <v>79</v>
      </c>
      <c r="AY291" s="253" t="s">
        <v>152</v>
      </c>
    </row>
    <row r="292" s="2" customFormat="1" ht="16.5" customHeight="1">
      <c r="A292" s="40"/>
      <c r="B292" s="41"/>
      <c r="C292" s="214" t="s">
        <v>478</v>
      </c>
      <c r="D292" s="214" t="s">
        <v>154</v>
      </c>
      <c r="E292" s="215" t="s">
        <v>486</v>
      </c>
      <c r="F292" s="216" t="s">
        <v>487</v>
      </c>
      <c r="G292" s="217" t="s">
        <v>481</v>
      </c>
      <c r="H292" s="218">
        <v>10</v>
      </c>
      <c r="I292" s="219"/>
      <c r="J292" s="220">
        <f>ROUND(I292*H292,2)</f>
        <v>0</v>
      </c>
      <c r="K292" s="216" t="s">
        <v>19</v>
      </c>
      <c r="L292" s="46"/>
      <c r="M292" s="221" t="s">
        <v>19</v>
      </c>
      <c r="N292" s="222" t="s">
        <v>43</v>
      </c>
      <c r="O292" s="86"/>
      <c r="P292" s="223">
        <f>O292*H292</f>
        <v>0</v>
      </c>
      <c r="Q292" s="223">
        <v>0</v>
      </c>
      <c r="R292" s="223">
        <f>Q292*H292</f>
        <v>0</v>
      </c>
      <c r="S292" s="223">
        <v>0</v>
      </c>
      <c r="T292" s="224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25" t="s">
        <v>482</v>
      </c>
      <c r="AT292" s="225" t="s">
        <v>154</v>
      </c>
      <c r="AU292" s="225" t="s">
        <v>81</v>
      </c>
      <c r="AY292" s="19" t="s">
        <v>152</v>
      </c>
      <c r="BE292" s="226">
        <f>IF(N292="základní",J292,0)</f>
        <v>0</v>
      </c>
      <c r="BF292" s="226">
        <f>IF(N292="snížená",J292,0)</f>
        <v>0</v>
      </c>
      <c r="BG292" s="226">
        <f>IF(N292="zákl. přenesená",J292,0)</f>
        <v>0</v>
      </c>
      <c r="BH292" s="226">
        <f>IF(N292="sníž. přenesená",J292,0)</f>
        <v>0</v>
      </c>
      <c r="BI292" s="226">
        <f>IF(N292="nulová",J292,0)</f>
        <v>0</v>
      </c>
      <c r="BJ292" s="19" t="s">
        <v>79</v>
      </c>
      <c r="BK292" s="226">
        <f>ROUND(I292*H292,2)</f>
        <v>0</v>
      </c>
      <c r="BL292" s="19" t="s">
        <v>482</v>
      </c>
      <c r="BM292" s="225" t="s">
        <v>746</v>
      </c>
    </row>
    <row r="293" s="2" customFormat="1" ht="16.5" customHeight="1">
      <c r="A293" s="40"/>
      <c r="B293" s="41"/>
      <c r="C293" s="214" t="s">
        <v>485</v>
      </c>
      <c r="D293" s="214" t="s">
        <v>154</v>
      </c>
      <c r="E293" s="215" t="s">
        <v>490</v>
      </c>
      <c r="F293" s="216" t="s">
        <v>491</v>
      </c>
      <c r="G293" s="217" t="s">
        <v>481</v>
      </c>
      <c r="H293" s="218">
        <v>10</v>
      </c>
      <c r="I293" s="219"/>
      <c r="J293" s="220">
        <f>ROUND(I293*H293,2)</f>
        <v>0</v>
      </c>
      <c r="K293" s="216" t="s">
        <v>19</v>
      </c>
      <c r="L293" s="46"/>
      <c r="M293" s="221" t="s">
        <v>19</v>
      </c>
      <c r="N293" s="222" t="s">
        <v>43</v>
      </c>
      <c r="O293" s="86"/>
      <c r="P293" s="223">
        <f>O293*H293</f>
        <v>0</v>
      </c>
      <c r="Q293" s="223">
        <v>0</v>
      </c>
      <c r="R293" s="223">
        <f>Q293*H293</f>
        <v>0</v>
      </c>
      <c r="S293" s="223">
        <v>0</v>
      </c>
      <c r="T293" s="224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25" t="s">
        <v>482</v>
      </c>
      <c r="AT293" s="225" t="s">
        <v>154</v>
      </c>
      <c r="AU293" s="225" t="s">
        <v>81</v>
      </c>
      <c r="AY293" s="19" t="s">
        <v>152</v>
      </c>
      <c r="BE293" s="226">
        <f>IF(N293="základní",J293,0)</f>
        <v>0</v>
      </c>
      <c r="BF293" s="226">
        <f>IF(N293="snížená",J293,0)</f>
        <v>0</v>
      </c>
      <c r="BG293" s="226">
        <f>IF(N293="zákl. přenesená",J293,0)</f>
        <v>0</v>
      </c>
      <c r="BH293" s="226">
        <f>IF(N293="sníž. přenesená",J293,0)</f>
        <v>0</v>
      </c>
      <c r="BI293" s="226">
        <f>IF(N293="nulová",J293,0)</f>
        <v>0</v>
      </c>
      <c r="BJ293" s="19" t="s">
        <v>79</v>
      </c>
      <c r="BK293" s="226">
        <f>ROUND(I293*H293,2)</f>
        <v>0</v>
      </c>
      <c r="BL293" s="19" t="s">
        <v>482</v>
      </c>
      <c r="BM293" s="225" t="s">
        <v>748</v>
      </c>
    </row>
    <row r="294" s="13" customFormat="1">
      <c r="A294" s="13"/>
      <c r="B294" s="232"/>
      <c r="C294" s="233"/>
      <c r="D294" s="234" t="s">
        <v>163</v>
      </c>
      <c r="E294" s="235" t="s">
        <v>19</v>
      </c>
      <c r="F294" s="236" t="s">
        <v>493</v>
      </c>
      <c r="G294" s="233"/>
      <c r="H294" s="235" t="s">
        <v>19</v>
      </c>
      <c r="I294" s="237"/>
      <c r="J294" s="233"/>
      <c r="K294" s="233"/>
      <c r="L294" s="238"/>
      <c r="M294" s="239"/>
      <c r="N294" s="240"/>
      <c r="O294" s="240"/>
      <c r="P294" s="240"/>
      <c r="Q294" s="240"/>
      <c r="R294" s="240"/>
      <c r="S294" s="240"/>
      <c r="T294" s="241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2" t="s">
        <v>163</v>
      </c>
      <c r="AU294" s="242" t="s">
        <v>81</v>
      </c>
      <c r="AV294" s="13" t="s">
        <v>79</v>
      </c>
      <c r="AW294" s="13" t="s">
        <v>33</v>
      </c>
      <c r="AX294" s="13" t="s">
        <v>72</v>
      </c>
      <c r="AY294" s="242" t="s">
        <v>152</v>
      </c>
    </row>
    <row r="295" s="14" customFormat="1">
      <c r="A295" s="14"/>
      <c r="B295" s="243"/>
      <c r="C295" s="244"/>
      <c r="D295" s="234" t="s">
        <v>163</v>
      </c>
      <c r="E295" s="245" t="s">
        <v>19</v>
      </c>
      <c r="F295" s="246" t="s">
        <v>219</v>
      </c>
      <c r="G295" s="244"/>
      <c r="H295" s="247">
        <v>10</v>
      </c>
      <c r="I295" s="248"/>
      <c r="J295" s="244"/>
      <c r="K295" s="244"/>
      <c r="L295" s="249"/>
      <c r="M295" s="250"/>
      <c r="N295" s="251"/>
      <c r="O295" s="251"/>
      <c r="P295" s="251"/>
      <c r="Q295" s="251"/>
      <c r="R295" s="251"/>
      <c r="S295" s="251"/>
      <c r="T295" s="252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3" t="s">
        <v>163</v>
      </c>
      <c r="AU295" s="253" t="s">
        <v>81</v>
      </c>
      <c r="AV295" s="14" t="s">
        <v>81</v>
      </c>
      <c r="AW295" s="14" t="s">
        <v>33</v>
      </c>
      <c r="AX295" s="14" t="s">
        <v>79</v>
      </c>
      <c r="AY295" s="253" t="s">
        <v>152</v>
      </c>
    </row>
    <row r="296" s="12" customFormat="1" ht="22.8" customHeight="1">
      <c r="A296" s="12"/>
      <c r="B296" s="198"/>
      <c r="C296" s="199"/>
      <c r="D296" s="200" t="s">
        <v>71</v>
      </c>
      <c r="E296" s="212" t="s">
        <v>494</v>
      </c>
      <c r="F296" s="212" t="s">
        <v>495</v>
      </c>
      <c r="G296" s="199"/>
      <c r="H296" s="199"/>
      <c r="I296" s="202"/>
      <c r="J296" s="213">
        <f>BK296</f>
        <v>0</v>
      </c>
      <c r="K296" s="199"/>
      <c r="L296" s="204"/>
      <c r="M296" s="205"/>
      <c r="N296" s="206"/>
      <c r="O296" s="206"/>
      <c r="P296" s="207">
        <f>SUM(P297:P303)</f>
        <v>0</v>
      </c>
      <c r="Q296" s="206"/>
      <c r="R296" s="207">
        <f>SUM(R297:R303)</f>
        <v>0</v>
      </c>
      <c r="S296" s="206"/>
      <c r="T296" s="208">
        <f>SUM(T297:T303)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09" t="s">
        <v>183</v>
      </c>
      <c r="AT296" s="210" t="s">
        <v>71</v>
      </c>
      <c r="AU296" s="210" t="s">
        <v>79</v>
      </c>
      <c r="AY296" s="209" t="s">
        <v>152</v>
      </c>
      <c r="BK296" s="211">
        <f>SUM(BK297:BK303)</f>
        <v>0</v>
      </c>
    </row>
    <row r="297" s="2" customFormat="1" ht="16.5" customHeight="1">
      <c r="A297" s="40"/>
      <c r="B297" s="41"/>
      <c r="C297" s="214" t="s">
        <v>489</v>
      </c>
      <c r="D297" s="214" t="s">
        <v>154</v>
      </c>
      <c r="E297" s="215" t="s">
        <v>497</v>
      </c>
      <c r="F297" s="216" t="s">
        <v>498</v>
      </c>
      <c r="G297" s="217" t="s">
        <v>400</v>
      </c>
      <c r="H297" s="218">
        <v>1</v>
      </c>
      <c r="I297" s="219"/>
      <c r="J297" s="220">
        <f>ROUND(I297*H297,2)</f>
        <v>0</v>
      </c>
      <c r="K297" s="216" t="s">
        <v>19</v>
      </c>
      <c r="L297" s="46"/>
      <c r="M297" s="221" t="s">
        <v>19</v>
      </c>
      <c r="N297" s="222" t="s">
        <v>43</v>
      </c>
      <c r="O297" s="86"/>
      <c r="P297" s="223">
        <f>O297*H297</f>
        <v>0</v>
      </c>
      <c r="Q297" s="223">
        <v>0</v>
      </c>
      <c r="R297" s="223">
        <f>Q297*H297</f>
        <v>0</v>
      </c>
      <c r="S297" s="223">
        <v>0</v>
      </c>
      <c r="T297" s="224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25" t="s">
        <v>482</v>
      </c>
      <c r="AT297" s="225" t="s">
        <v>154</v>
      </c>
      <c r="AU297" s="225" t="s">
        <v>81</v>
      </c>
      <c r="AY297" s="19" t="s">
        <v>152</v>
      </c>
      <c r="BE297" s="226">
        <f>IF(N297="základní",J297,0)</f>
        <v>0</v>
      </c>
      <c r="BF297" s="226">
        <f>IF(N297="snížená",J297,0)</f>
        <v>0</v>
      </c>
      <c r="BG297" s="226">
        <f>IF(N297="zákl. přenesená",J297,0)</f>
        <v>0</v>
      </c>
      <c r="BH297" s="226">
        <f>IF(N297="sníž. přenesená",J297,0)</f>
        <v>0</v>
      </c>
      <c r="BI297" s="226">
        <f>IF(N297="nulová",J297,0)</f>
        <v>0</v>
      </c>
      <c r="BJ297" s="19" t="s">
        <v>79</v>
      </c>
      <c r="BK297" s="226">
        <f>ROUND(I297*H297,2)</f>
        <v>0</v>
      </c>
      <c r="BL297" s="19" t="s">
        <v>482</v>
      </c>
      <c r="BM297" s="225" t="s">
        <v>750</v>
      </c>
    </row>
    <row r="298" s="2" customFormat="1" ht="16.5" customHeight="1">
      <c r="A298" s="40"/>
      <c r="B298" s="41"/>
      <c r="C298" s="214" t="s">
        <v>496</v>
      </c>
      <c r="D298" s="214" t="s">
        <v>154</v>
      </c>
      <c r="E298" s="215" t="s">
        <v>501</v>
      </c>
      <c r="F298" s="216" t="s">
        <v>502</v>
      </c>
      <c r="G298" s="217" t="s">
        <v>503</v>
      </c>
      <c r="H298" s="218">
        <v>1</v>
      </c>
      <c r="I298" s="219"/>
      <c r="J298" s="220">
        <f>ROUND(I298*H298,2)</f>
        <v>0</v>
      </c>
      <c r="K298" s="216" t="s">
        <v>19</v>
      </c>
      <c r="L298" s="46"/>
      <c r="M298" s="221" t="s">
        <v>19</v>
      </c>
      <c r="N298" s="222" t="s">
        <v>43</v>
      </c>
      <c r="O298" s="86"/>
      <c r="P298" s="223">
        <f>O298*H298</f>
        <v>0</v>
      </c>
      <c r="Q298" s="223">
        <v>0</v>
      </c>
      <c r="R298" s="223">
        <f>Q298*H298</f>
        <v>0</v>
      </c>
      <c r="S298" s="223">
        <v>0</v>
      </c>
      <c r="T298" s="224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25" t="s">
        <v>482</v>
      </c>
      <c r="AT298" s="225" t="s">
        <v>154</v>
      </c>
      <c r="AU298" s="225" t="s">
        <v>81</v>
      </c>
      <c r="AY298" s="19" t="s">
        <v>152</v>
      </c>
      <c r="BE298" s="226">
        <f>IF(N298="základní",J298,0)</f>
        <v>0</v>
      </c>
      <c r="BF298" s="226">
        <f>IF(N298="snížená",J298,0)</f>
        <v>0</v>
      </c>
      <c r="BG298" s="226">
        <f>IF(N298="zákl. přenesená",J298,0)</f>
        <v>0</v>
      </c>
      <c r="BH298" s="226">
        <f>IF(N298="sníž. přenesená",J298,0)</f>
        <v>0</v>
      </c>
      <c r="BI298" s="226">
        <f>IF(N298="nulová",J298,0)</f>
        <v>0</v>
      </c>
      <c r="BJ298" s="19" t="s">
        <v>79</v>
      </c>
      <c r="BK298" s="226">
        <f>ROUND(I298*H298,2)</f>
        <v>0</v>
      </c>
      <c r="BL298" s="19" t="s">
        <v>482</v>
      </c>
      <c r="BM298" s="225" t="s">
        <v>752</v>
      </c>
    </row>
    <row r="299" s="14" customFormat="1">
      <c r="A299" s="14"/>
      <c r="B299" s="243"/>
      <c r="C299" s="244"/>
      <c r="D299" s="234" t="s">
        <v>163</v>
      </c>
      <c r="E299" s="245" t="s">
        <v>19</v>
      </c>
      <c r="F299" s="246" t="s">
        <v>79</v>
      </c>
      <c r="G299" s="244"/>
      <c r="H299" s="247">
        <v>1</v>
      </c>
      <c r="I299" s="248"/>
      <c r="J299" s="244"/>
      <c r="K299" s="244"/>
      <c r="L299" s="249"/>
      <c r="M299" s="250"/>
      <c r="N299" s="251"/>
      <c r="O299" s="251"/>
      <c r="P299" s="251"/>
      <c r="Q299" s="251"/>
      <c r="R299" s="251"/>
      <c r="S299" s="251"/>
      <c r="T299" s="252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3" t="s">
        <v>163</v>
      </c>
      <c r="AU299" s="253" t="s">
        <v>81</v>
      </c>
      <c r="AV299" s="14" t="s">
        <v>81</v>
      </c>
      <c r="AW299" s="14" t="s">
        <v>33</v>
      </c>
      <c r="AX299" s="14" t="s">
        <v>79</v>
      </c>
      <c r="AY299" s="253" t="s">
        <v>152</v>
      </c>
    </row>
    <row r="300" s="2" customFormat="1" ht="16.5" customHeight="1">
      <c r="A300" s="40"/>
      <c r="B300" s="41"/>
      <c r="C300" s="214" t="s">
        <v>500</v>
      </c>
      <c r="D300" s="214" t="s">
        <v>154</v>
      </c>
      <c r="E300" s="215" t="s">
        <v>506</v>
      </c>
      <c r="F300" s="216" t="s">
        <v>507</v>
      </c>
      <c r="G300" s="217" t="s">
        <v>503</v>
      </c>
      <c r="H300" s="218">
        <v>1</v>
      </c>
      <c r="I300" s="219"/>
      <c r="J300" s="220">
        <f>ROUND(I300*H300,2)</f>
        <v>0</v>
      </c>
      <c r="K300" s="216" t="s">
        <v>19</v>
      </c>
      <c r="L300" s="46"/>
      <c r="M300" s="221" t="s">
        <v>19</v>
      </c>
      <c r="N300" s="222" t="s">
        <v>43</v>
      </c>
      <c r="O300" s="86"/>
      <c r="P300" s="223">
        <f>O300*H300</f>
        <v>0</v>
      </c>
      <c r="Q300" s="223">
        <v>0</v>
      </c>
      <c r="R300" s="223">
        <f>Q300*H300</f>
        <v>0</v>
      </c>
      <c r="S300" s="223">
        <v>0</v>
      </c>
      <c r="T300" s="224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25" t="s">
        <v>482</v>
      </c>
      <c r="AT300" s="225" t="s">
        <v>154</v>
      </c>
      <c r="AU300" s="225" t="s">
        <v>81</v>
      </c>
      <c r="AY300" s="19" t="s">
        <v>152</v>
      </c>
      <c r="BE300" s="226">
        <f>IF(N300="základní",J300,0)</f>
        <v>0</v>
      </c>
      <c r="BF300" s="226">
        <f>IF(N300="snížená",J300,0)</f>
        <v>0</v>
      </c>
      <c r="BG300" s="226">
        <f>IF(N300="zákl. přenesená",J300,0)</f>
        <v>0</v>
      </c>
      <c r="BH300" s="226">
        <f>IF(N300="sníž. přenesená",J300,0)</f>
        <v>0</v>
      </c>
      <c r="BI300" s="226">
        <f>IF(N300="nulová",J300,0)</f>
        <v>0</v>
      </c>
      <c r="BJ300" s="19" t="s">
        <v>79</v>
      </c>
      <c r="BK300" s="226">
        <f>ROUND(I300*H300,2)</f>
        <v>0</v>
      </c>
      <c r="BL300" s="19" t="s">
        <v>482</v>
      </c>
      <c r="BM300" s="225" t="s">
        <v>754</v>
      </c>
    </row>
    <row r="301" s="13" customFormat="1">
      <c r="A301" s="13"/>
      <c r="B301" s="232"/>
      <c r="C301" s="233"/>
      <c r="D301" s="234" t="s">
        <v>163</v>
      </c>
      <c r="E301" s="235" t="s">
        <v>19</v>
      </c>
      <c r="F301" s="236" t="s">
        <v>509</v>
      </c>
      <c r="G301" s="233"/>
      <c r="H301" s="235" t="s">
        <v>19</v>
      </c>
      <c r="I301" s="237"/>
      <c r="J301" s="233"/>
      <c r="K301" s="233"/>
      <c r="L301" s="238"/>
      <c r="M301" s="239"/>
      <c r="N301" s="240"/>
      <c r="O301" s="240"/>
      <c r="P301" s="240"/>
      <c r="Q301" s="240"/>
      <c r="R301" s="240"/>
      <c r="S301" s="240"/>
      <c r="T301" s="241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2" t="s">
        <v>163</v>
      </c>
      <c r="AU301" s="242" t="s">
        <v>81</v>
      </c>
      <c r="AV301" s="13" t="s">
        <v>79</v>
      </c>
      <c r="AW301" s="13" t="s">
        <v>33</v>
      </c>
      <c r="AX301" s="13" t="s">
        <v>72</v>
      </c>
      <c r="AY301" s="242" t="s">
        <v>152</v>
      </c>
    </row>
    <row r="302" s="14" customFormat="1">
      <c r="A302" s="14"/>
      <c r="B302" s="243"/>
      <c r="C302" s="244"/>
      <c r="D302" s="234" t="s">
        <v>163</v>
      </c>
      <c r="E302" s="245" t="s">
        <v>19</v>
      </c>
      <c r="F302" s="246" t="s">
        <v>79</v>
      </c>
      <c r="G302" s="244"/>
      <c r="H302" s="247">
        <v>1</v>
      </c>
      <c r="I302" s="248"/>
      <c r="J302" s="244"/>
      <c r="K302" s="244"/>
      <c r="L302" s="249"/>
      <c r="M302" s="250"/>
      <c r="N302" s="251"/>
      <c r="O302" s="251"/>
      <c r="P302" s="251"/>
      <c r="Q302" s="251"/>
      <c r="R302" s="251"/>
      <c r="S302" s="251"/>
      <c r="T302" s="252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3" t="s">
        <v>163</v>
      </c>
      <c r="AU302" s="253" t="s">
        <v>81</v>
      </c>
      <c r="AV302" s="14" t="s">
        <v>81</v>
      </c>
      <c r="AW302" s="14" t="s">
        <v>33</v>
      </c>
      <c r="AX302" s="14" t="s">
        <v>79</v>
      </c>
      <c r="AY302" s="253" t="s">
        <v>152</v>
      </c>
    </row>
    <row r="303" s="2" customFormat="1" ht="16.5" customHeight="1">
      <c r="A303" s="40"/>
      <c r="B303" s="41"/>
      <c r="C303" s="214" t="s">
        <v>505</v>
      </c>
      <c r="D303" s="214" t="s">
        <v>154</v>
      </c>
      <c r="E303" s="215" t="s">
        <v>511</v>
      </c>
      <c r="F303" s="216" t="s">
        <v>512</v>
      </c>
      <c r="G303" s="217" t="s">
        <v>407</v>
      </c>
      <c r="H303" s="218">
        <v>1</v>
      </c>
      <c r="I303" s="219"/>
      <c r="J303" s="220">
        <f>ROUND(I303*H303,2)</f>
        <v>0</v>
      </c>
      <c r="K303" s="216" t="s">
        <v>19</v>
      </c>
      <c r="L303" s="46"/>
      <c r="M303" s="221" t="s">
        <v>19</v>
      </c>
      <c r="N303" s="222" t="s">
        <v>43</v>
      </c>
      <c r="O303" s="86"/>
      <c r="P303" s="223">
        <f>O303*H303</f>
        <v>0</v>
      </c>
      <c r="Q303" s="223">
        <v>0</v>
      </c>
      <c r="R303" s="223">
        <f>Q303*H303</f>
        <v>0</v>
      </c>
      <c r="S303" s="223">
        <v>0</v>
      </c>
      <c r="T303" s="224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25" t="s">
        <v>482</v>
      </c>
      <c r="AT303" s="225" t="s">
        <v>154</v>
      </c>
      <c r="AU303" s="225" t="s">
        <v>81</v>
      </c>
      <c r="AY303" s="19" t="s">
        <v>152</v>
      </c>
      <c r="BE303" s="226">
        <f>IF(N303="základní",J303,0)</f>
        <v>0</v>
      </c>
      <c r="BF303" s="226">
        <f>IF(N303="snížená",J303,0)</f>
        <v>0</v>
      </c>
      <c r="BG303" s="226">
        <f>IF(N303="zákl. přenesená",J303,0)</f>
        <v>0</v>
      </c>
      <c r="BH303" s="226">
        <f>IF(N303="sníž. přenesená",J303,0)</f>
        <v>0</v>
      </c>
      <c r="BI303" s="226">
        <f>IF(N303="nulová",J303,0)</f>
        <v>0</v>
      </c>
      <c r="BJ303" s="19" t="s">
        <v>79</v>
      </c>
      <c r="BK303" s="226">
        <f>ROUND(I303*H303,2)</f>
        <v>0</v>
      </c>
      <c r="BL303" s="19" t="s">
        <v>482</v>
      </c>
      <c r="BM303" s="225" t="s">
        <v>756</v>
      </c>
    </row>
    <row r="304" s="12" customFormat="1" ht="22.8" customHeight="1">
      <c r="A304" s="12"/>
      <c r="B304" s="198"/>
      <c r="C304" s="199"/>
      <c r="D304" s="200" t="s">
        <v>71</v>
      </c>
      <c r="E304" s="212" t="s">
        <v>514</v>
      </c>
      <c r="F304" s="212" t="s">
        <v>515</v>
      </c>
      <c r="G304" s="199"/>
      <c r="H304" s="199"/>
      <c r="I304" s="202"/>
      <c r="J304" s="213">
        <f>BK304</f>
        <v>0</v>
      </c>
      <c r="K304" s="199"/>
      <c r="L304" s="204"/>
      <c r="M304" s="205"/>
      <c r="N304" s="206"/>
      <c r="O304" s="206"/>
      <c r="P304" s="207">
        <f>P305</f>
        <v>0</v>
      </c>
      <c r="Q304" s="206"/>
      <c r="R304" s="207">
        <f>R305</f>
        <v>0</v>
      </c>
      <c r="S304" s="206"/>
      <c r="T304" s="208">
        <f>T305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09" t="s">
        <v>183</v>
      </c>
      <c r="AT304" s="210" t="s">
        <v>71</v>
      </c>
      <c r="AU304" s="210" t="s">
        <v>79</v>
      </c>
      <c r="AY304" s="209" t="s">
        <v>152</v>
      </c>
      <c r="BK304" s="211">
        <f>BK305</f>
        <v>0</v>
      </c>
    </row>
    <row r="305" s="2" customFormat="1" ht="16.5" customHeight="1">
      <c r="A305" s="40"/>
      <c r="B305" s="41"/>
      <c r="C305" s="214" t="s">
        <v>510</v>
      </c>
      <c r="D305" s="214" t="s">
        <v>154</v>
      </c>
      <c r="E305" s="215" t="s">
        <v>517</v>
      </c>
      <c r="F305" s="216" t="s">
        <v>518</v>
      </c>
      <c r="G305" s="217" t="s">
        <v>400</v>
      </c>
      <c r="H305" s="218">
        <v>2</v>
      </c>
      <c r="I305" s="219"/>
      <c r="J305" s="220">
        <f>ROUND(I305*H305,2)</f>
        <v>0</v>
      </c>
      <c r="K305" s="216" t="s">
        <v>19</v>
      </c>
      <c r="L305" s="46"/>
      <c r="M305" s="276" t="s">
        <v>19</v>
      </c>
      <c r="N305" s="277" t="s">
        <v>43</v>
      </c>
      <c r="O305" s="278"/>
      <c r="P305" s="279">
        <f>O305*H305</f>
        <v>0</v>
      </c>
      <c r="Q305" s="279">
        <v>0</v>
      </c>
      <c r="R305" s="279">
        <f>Q305*H305</f>
        <v>0</v>
      </c>
      <c r="S305" s="279">
        <v>0</v>
      </c>
      <c r="T305" s="280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25" t="s">
        <v>482</v>
      </c>
      <c r="AT305" s="225" t="s">
        <v>154</v>
      </c>
      <c r="AU305" s="225" t="s">
        <v>81</v>
      </c>
      <c r="AY305" s="19" t="s">
        <v>152</v>
      </c>
      <c r="BE305" s="226">
        <f>IF(N305="základní",J305,0)</f>
        <v>0</v>
      </c>
      <c r="BF305" s="226">
        <f>IF(N305="snížená",J305,0)</f>
        <v>0</v>
      </c>
      <c r="BG305" s="226">
        <f>IF(N305="zákl. přenesená",J305,0)</f>
        <v>0</v>
      </c>
      <c r="BH305" s="226">
        <f>IF(N305="sníž. přenesená",J305,0)</f>
        <v>0</v>
      </c>
      <c r="BI305" s="226">
        <f>IF(N305="nulová",J305,0)</f>
        <v>0</v>
      </c>
      <c r="BJ305" s="19" t="s">
        <v>79</v>
      </c>
      <c r="BK305" s="226">
        <f>ROUND(I305*H305,2)</f>
        <v>0</v>
      </c>
      <c r="BL305" s="19" t="s">
        <v>482</v>
      </c>
      <c r="BM305" s="225" t="s">
        <v>758</v>
      </c>
    </row>
    <row r="306" s="2" customFormat="1" ht="6.96" customHeight="1">
      <c r="A306" s="40"/>
      <c r="B306" s="61"/>
      <c r="C306" s="62"/>
      <c r="D306" s="62"/>
      <c r="E306" s="62"/>
      <c r="F306" s="62"/>
      <c r="G306" s="62"/>
      <c r="H306" s="62"/>
      <c r="I306" s="62"/>
      <c r="J306" s="62"/>
      <c r="K306" s="62"/>
      <c r="L306" s="46"/>
      <c r="M306" s="40"/>
      <c r="O306" s="40"/>
      <c r="P306" s="40"/>
      <c r="Q306" s="40"/>
      <c r="R306" s="40"/>
      <c r="S306" s="40"/>
      <c r="T306" s="40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</row>
  </sheetData>
  <sheetProtection sheet="1" autoFilter="0" formatColumns="0" formatRows="0" objects="1" scenarios="1" spinCount="100000" saltValue="8JSzFykUVF4cQJQ86LefuIWuA0anWXjOfO8H5Mj8c1X7Rd8JuKBCkkO4qNAlffBeYdC+UjEES/CiqjOOriWJ9A==" hashValue="clAw91fDxIA4Y8Ov7UH/IsV/RGPZcB8XKCvmrogyL2xa23B4gqEbfVE6ZVHSXWHKC/WBDmYkWcOuEveCfYY+TQ==" algorithmName="SHA-512" password="CC35"/>
  <autoFilter ref="C95:K30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4:H84"/>
    <mergeCell ref="E86:H86"/>
    <mergeCell ref="E88:H88"/>
    <mergeCell ref="L2:V2"/>
  </mergeCells>
  <hyperlinks>
    <hyperlink ref="F100" r:id="rId1" display="https://podminky.urs.cz/item/CS_URS_2025_02/113107143"/>
    <hyperlink ref="F104" r:id="rId2" display="https://podminky.urs.cz/item/CS_URS_2025_02/113202111"/>
    <hyperlink ref="F107" r:id="rId3" display="https://podminky.urs.cz/item/CS_URS_2025_02/121112003"/>
    <hyperlink ref="F110" r:id="rId4" display="https://podminky.urs.cz/item/CS_URS_2025_02/122251102"/>
    <hyperlink ref="F120" r:id="rId5" display="https://podminky.urs.cz/item/CS_URS_2025_02/131251102"/>
    <hyperlink ref="F124" r:id="rId6" display="https://podminky.urs.cz/item/CS_URS_2025_02/162751117"/>
    <hyperlink ref="F129" r:id="rId7" display="https://podminky.urs.cz/item/CS_URS_2025_02/162751119"/>
    <hyperlink ref="F132" r:id="rId8" display="https://podminky.urs.cz/item/CS_URS_2025_02/167151101"/>
    <hyperlink ref="F134" r:id="rId9" display="https://podminky.urs.cz/item/CS_URS_2025_02/171151112"/>
    <hyperlink ref="F145" r:id="rId10" display="https://podminky.urs.cz/item/CS_URS_2025_02/171201231"/>
    <hyperlink ref="F148" r:id="rId11" display="https://podminky.urs.cz/item/CS_URS_2025_02/171251201"/>
    <hyperlink ref="F151" r:id="rId12" display="https://podminky.urs.cz/item/CS_URS_2025_02/174111101"/>
    <hyperlink ref="F160" r:id="rId13" display="https://podminky.urs.cz/item/CS_URS_2025_02/181411131"/>
    <hyperlink ref="F165" r:id="rId14" display="https://podminky.urs.cz/item/CS_URS_2025_02/181951112"/>
    <hyperlink ref="F174" r:id="rId15" display="https://podminky.urs.cz/item/CS_URS_2025_02/182303111"/>
    <hyperlink ref="F181" r:id="rId16" display="https://podminky.urs.cz/item/CS_URS_2025_02/271542211"/>
    <hyperlink ref="F184" r:id="rId17" display="https://podminky.urs.cz/item/CS_URS_2025_02/273321411"/>
    <hyperlink ref="F187" r:id="rId18" display="https://podminky.urs.cz/item/CS_URS_2025_02/273362021"/>
    <hyperlink ref="F191" r:id="rId19" display="https://podminky.urs.cz/item/CS_URS_2025_02/564851011"/>
    <hyperlink ref="F195" r:id="rId20" display="https://podminky.urs.cz/item/CS_URS_2025_02/564861011"/>
    <hyperlink ref="F199" r:id="rId21" display="https://podminky.urs.cz/item/CS_URS_2025_02/564871011"/>
    <hyperlink ref="F203" r:id="rId22" display="https://podminky.urs.cz/item/CS_URS_2025_02/565145101"/>
    <hyperlink ref="F207" r:id="rId23" display="https://podminky.urs.cz/item/CS_URS_2025_02/573211108"/>
    <hyperlink ref="F211" r:id="rId24" display="https://podminky.urs.cz/item/CS_URS_2025_02/577134031"/>
    <hyperlink ref="F215" r:id="rId25" display="https://podminky.urs.cz/item/CS_URS_2025_02/596211110"/>
    <hyperlink ref="F221" r:id="rId26" display="https://podminky.urs.cz/item/CS_URS_2025_02/596212210"/>
    <hyperlink ref="F229" r:id="rId27" display="https://podminky.urs.cz/item/CS_URS_2025_02/916131213"/>
    <hyperlink ref="F240" r:id="rId28" display="https://podminky.urs.cz/item/CS_URS_2025_02/916231213"/>
    <hyperlink ref="F244" r:id="rId29" display="https://podminky.urs.cz/item/CS_URS_2025_02/919122122"/>
    <hyperlink ref="F246" r:id="rId30" display="https://podminky.urs.cz/item/CS_URS_2025_02/919726122"/>
    <hyperlink ref="F253" r:id="rId31" display="https://podminky.urs.cz/item/CS_URS_2025_02/919735113"/>
    <hyperlink ref="F272" r:id="rId32" display="https://podminky.urs.cz/item/CS_URS_2025_02/997221571"/>
    <hyperlink ref="F274" r:id="rId33" display="https://podminky.urs.cz/item/CS_URS_2025_02/997221579"/>
    <hyperlink ref="F277" r:id="rId34" display="https://podminky.urs.cz/item/CS_URS_2025_02/997221612"/>
    <hyperlink ref="F279" r:id="rId35" display="https://podminky.urs.cz/item/CS_URS_2025_02/997221861"/>
    <hyperlink ref="F282" r:id="rId36" display="https://podminky.urs.cz/item/CS_URS_2025_02/997221875"/>
    <hyperlink ref="F286" r:id="rId37" display="https://podminky.urs.cz/item/CS_URS_2025_02/998223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8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98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117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Polopodzemní kontejnery Kamenná - V. etapa</v>
      </c>
      <c r="F7" s="144"/>
      <c r="G7" s="144"/>
      <c r="H7" s="144"/>
      <c r="L7" s="22"/>
    </row>
    <row r="8" s="1" customFormat="1" ht="12" customHeight="1">
      <c r="B8" s="22"/>
      <c r="D8" s="144" t="s">
        <v>118</v>
      </c>
      <c r="L8" s="22"/>
    </row>
    <row r="9" s="2" customFormat="1" ht="16.5" customHeight="1">
      <c r="A9" s="40"/>
      <c r="B9" s="46"/>
      <c r="C9" s="40"/>
      <c r="D9" s="40"/>
      <c r="E9" s="145" t="s">
        <v>119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120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786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20. 10. 2025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36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38</v>
      </c>
      <c r="E32" s="40"/>
      <c r="F32" s="40"/>
      <c r="G32" s="40"/>
      <c r="H32" s="40"/>
      <c r="I32" s="40"/>
      <c r="J32" s="155">
        <f>ROUND(J101,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40</v>
      </c>
      <c r="G34" s="40"/>
      <c r="H34" s="40"/>
      <c r="I34" s="156" t="s">
        <v>39</v>
      </c>
      <c r="J34" s="156" t="s">
        <v>41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42</v>
      </c>
      <c r="E35" s="144" t="s">
        <v>43</v>
      </c>
      <c r="F35" s="158">
        <f>ROUND((SUM(BE101:BE367)),  2)</f>
        <v>0</v>
      </c>
      <c r="G35" s="40"/>
      <c r="H35" s="40"/>
      <c r="I35" s="159">
        <v>0.20999999999999999</v>
      </c>
      <c r="J35" s="158">
        <f>ROUND(((SUM(BE101:BE367))*I35),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44</v>
      </c>
      <c r="F36" s="158">
        <f>ROUND((SUM(BF101:BF367)),  2)</f>
        <v>0</v>
      </c>
      <c r="G36" s="40"/>
      <c r="H36" s="40"/>
      <c r="I36" s="159">
        <v>0.12</v>
      </c>
      <c r="J36" s="158">
        <f>ROUND(((SUM(BF101:BF367))*I36),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45</v>
      </c>
      <c r="F37" s="158">
        <f>ROUND((SUM(BG101:BG367)),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46</v>
      </c>
      <c r="F38" s="158">
        <f>ROUND((SUM(BH101:BH367)),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47</v>
      </c>
      <c r="F39" s="158">
        <f>ROUND((SUM(BI101:BI367)),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122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Polopodzemní kontejnery Kamenná - V. etapa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118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119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120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1.5 - Lokalita 6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Chomutov</v>
      </c>
      <c r="G56" s="42"/>
      <c r="H56" s="42"/>
      <c r="I56" s="34" t="s">
        <v>23</v>
      </c>
      <c r="J56" s="74" t="str">
        <f>IF(J14="","",J14)</f>
        <v>20. 10. 2025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Statutární město Chomutov</v>
      </c>
      <c r="G58" s="42"/>
      <c r="H58" s="42"/>
      <c r="I58" s="34" t="s">
        <v>31</v>
      </c>
      <c r="J58" s="38" t="str">
        <f>E23</f>
        <v>KAP Atelier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NOKU s.r.o.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123</v>
      </c>
      <c r="D61" s="173"/>
      <c r="E61" s="173"/>
      <c r="F61" s="173"/>
      <c r="G61" s="173"/>
      <c r="H61" s="173"/>
      <c r="I61" s="173"/>
      <c r="J61" s="174" t="s">
        <v>124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70</v>
      </c>
      <c r="D63" s="42"/>
      <c r="E63" s="42"/>
      <c r="F63" s="42"/>
      <c r="G63" s="42"/>
      <c r="H63" s="42"/>
      <c r="I63" s="42"/>
      <c r="J63" s="104">
        <f>J101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125</v>
      </c>
    </row>
    <row r="64" s="9" customFormat="1" ht="24.96" customHeight="1">
      <c r="A64" s="9"/>
      <c r="B64" s="176"/>
      <c r="C64" s="177"/>
      <c r="D64" s="178" t="s">
        <v>126</v>
      </c>
      <c r="E64" s="179"/>
      <c r="F64" s="179"/>
      <c r="G64" s="179"/>
      <c r="H64" s="179"/>
      <c r="I64" s="179"/>
      <c r="J64" s="180">
        <f>J102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127</v>
      </c>
      <c r="E65" s="184"/>
      <c r="F65" s="184"/>
      <c r="G65" s="184"/>
      <c r="H65" s="184"/>
      <c r="I65" s="184"/>
      <c r="J65" s="185">
        <f>J103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128</v>
      </c>
      <c r="E66" s="184"/>
      <c r="F66" s="184"/>
      <c r="G66" s="184"/>
      <c r="H66" s="184"/>
      <c r="I66" s="184"/>
      <c r="J66" s="185">
        <f>J210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129</v>
      </c>
      <c r="E67" s="184"/>
      <c r="F67" s="184"/>
      <c r="G67" s="184"/>
      <c r="H67" s="184"/>
      <c r="I67" s="184"/>
      <c r="J67" s="185">
        <f>J220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130</v>
      </c>
      <c r="E68" s="184"/>
      <c r="F68" s="184"/>
      <c r="G68" s="184"/>
      <c r="H68" s="184"/>
      <c r="I68" s="184"/>
      <c r="J68" s="185">
        <f>J258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131</v>
      </c>
      <c r="E69" s="184"/>
      <c r="F69" s="184"/>
      <c r="G69" s="184"/>
      <c r="H69" s="184"/>
      <c r="I69" s="184"/>
      <c r="J69" s="185">
        <f>J305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132</v>
      </c>
      <c r="E70" s="184"/>
      <c r="F70" s="184"/>
      <c r="G70" s="184"/>
      <c r="H70" s="184"/>
      <c r="I70" s="184"/>
      <c r="J70" s="185">
        <f>J325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6"/>
      <c r="C71" s="177"/>
      <c r="D71" s="178" t="s">
        <v>787</v>
      </c>
      <c r="E71" s="179"/>
      <c r="F71" s="179"/>
      <c r="G71" s="179"/>
      <c r="H71" s="179"/>
      <c r="I71" s="179"/>
      <c r="J71" s="180">
        <f>J328</f>
        <v>0</v>
      </c>
      <c r="K71" s="177"/>
      <c r="L71" s="18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2"/>
      <c r="C72" s="127"/>
      <c r="D72" s="183" t="s">
        <v>788</v>
      </c>
      <c r="E72" s="184"/>
      <c r="F72" s="184"/>
      <c r="G72" s="184"/>
      <c r="H72" s="184"/>
      <c r="I72" s="184"/>
      <c r="J72" s="185">
        <f>J329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6"/>
      <c r="C73" s="177"/>
      <c r="D73" s="178" t="s">
        <v>789</v>
      </c>
      <c r="E73" s="179"/>
      <c r="F73" s="179"/>
      <c r="G73" s="179"/>
      <c r="H73" s="179"/>
      <c r="I73" s="179"/>
      <c r="J73" s="180">
        <f>J332</f>
        <v>0</v>
      </c>
      <c r="K73" s="177"/>
      <c r="L73" s="181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82"/>
      <c r="C74" s="127"/>
      <c r="D74" s="183" t="s">
        <v>790</v>
      </c>
      <c r="E74" s="184"/>
      <c r="F74" s="184"/>
      <c r="G74" s="184"/>
      <c r="H74" s="184"/>
      <c r="I74" s="184"/>
      <c r="J74" s="185">
        <f>J333</f>
        <v>0</v>
      </c>
      <c r="K74" s="127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2"/>
      <c r="C75" s="127"/>
      <c r="D75" s="183" t="s">
        <v>791</v>
      </c>
      <c r="E75" s="184"/>
      <c r="F75" s="184"/>
      <c r="G75" s="184"/>
      <c r="H75" s="184"/>
      <c r="I75" s="184"/>
      <c r="J75" s="185">
        <f>J343</f>
        <v>0</v>
      </c>
      <c r="K75" s="127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9" customFormat="1" ht="24.96" customHeight="1">
      <c r="A76" s="9"/>
      <c r="B76" s="176"/>
      <c r="C76" s="177"/>
      <c r="D76" s="178" t="s">
        <v>133</v>
      </c>
      <c r="E76" s="179"/>
      <c r="F76" s="179"/>
      <c r="G76" s="179"/>
      <c r="H76" s="179"/>
      <c r="I76" s="179"/>
      <c r="J76" s="180">
        <f>J349</f>
        <v>0</v>
      </c>
      <c r="K76" s="177"/>
      <c r="L76" s="181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10" customFormat="1" ht="19.92" customHeight="1">
      <c r="A77" s="10"/>
      <c r="B77" s="182"/>
      <c r="C77" s="127"/>
      <c r="D77" s="183" t="s">
        <v>134</v>
      </c>
      <c r="E77" s="184"/>
      <c r="F77" s="184"/>
      <c r="G77" s="184"/>
      <c r="H77" s="184"/>
      <c r="I77" s="184"/>
      <c r="J77" s="185">
        <f>J350</f>
        <v>0</v>
      </c>
      <c r="K77" s="127"/>
      <c r="L77" s="18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2"/>
      <c r="C78" s="127"/>
      <c r="D78" s="183" t="s">
        <v>135</v>
      </c>
      <c r="E78" s="184"/>
      <c r="F78" s="184"/>
      <c r="G78" s="184"/>
      <c r="H78" s="184"/>
      <c r="I78" s="184"/>
      <c r="J78" s="185">
        <f>J358</f>
        <v>0</v>
      </c>
      <c r="K78" s="127"/>
      <c r="L78" s="18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2"/>
      <c r="C79" s="127"/>
      <c r="D79" s="183" t="s">
        <v>136</v>
      </c>
      <c r="E79" s="184"/>
      <c r="F79" s="184"/>
      <c r="G79" s="184"/>
      <c r="H79" s="184"/>
      <c r="I79" s="184"/>
      <c r="J79" s="185">
        <f>J366</f>
        <v>0</v>
      </c>
      <c r="K79" s="127"/>
      <c r="L79" s="186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2" customFormat="1" ht="21.84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5" s="2" customFormat="1" ht="6.96" customHeight="1">
      <c r="A85" s="40"/>
      <c r="B85" s="63"/>
      <c r="C85" s="64"/>
      <c r="D85" s="64"/>
      <c r="E85" s="64"/>
      <c r="F85" s="64"/>
      <c r="G85" s="64"/>
      <c r="H85" s="64"/>
      <c r="I85" s="64"/>
      <c r="J85" s="64"/>
      <c r="K85" s="64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24.96" customHeight="1">
      <c r="A86" s="40"/>
      <c r="B86" s="41"/>
      <c r="C86" s="25" t="s">
        <v>137</v>
      </c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16</v>
      </c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171" t="str">
        <f>E7</f>
        <v>Polopodzemní kontejnery Kamenná - V. etapa</v>
      </c>
      <c r="F89" s="34"/>
      <c r="G89" s="34"/>
      <c r="H89" s="34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" customFormat="1" ht="12" customHeight="1">
      <c r="B90" s="23"/>
      <c r="C90" s="34" t="s">
        <v>118</v>
      </c>
      <c r="D90" s="24"/>
      <c r="E90" s="24"/>
      <c r="F90" s="24"/>
      <c r="G90" s="24"/>
      <c r="H90" s="24"/>
      <c r="I90" s="24"/>
      <c r="J90" s="24"/>
      <c r="K90" s="24"/>
      <c r="L90" s="22"/>
    </row>
    <row r="91" s="2" customFormat="1" ht="16.5" customHeight="1">
      <c r="A91" s="40"/>
      <c r="B91" s="41"/>
      <c r="C91" s="42"/>
      <c r="D91" s="42"/>
      <c r="E91" s="171" t="s">
        <v>119</v>
      </c>
      <c r="F91" s="42"/>
      <c r="G91" s="42"/>
      <c r="H91" s="42"/>
      <c r="I91" s="42"/>
      <c r="J91" s="42"/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2" customHeight="1">
      <c r="A92" s="40"/>
      <c r="B92" s="41"/>
      <c r="C92" s="34" t="s">
        <v>120</v>
      </c>
      <c r="D92" s="42"/>
      <c r="E92" s="42"/>
      <c r="F92" s="42"/>
      <c r="G92" s="42"/>
      <c r="H92" s="42"/>
      <c r="I92" s="42"/>
      <c r="J92" s="42"/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6.5" customHeight="1">
      <c r="A93" s="40"/>
      <c r="B93" s="41"/>
      <c r="C93" s="42"/>
      <c r="D93" s="42"/>
      <c r="E93" s="71" t="str">
        <f>E11</f>
        <v>SO 1.5 - Lokalita 6</v>
      </c>
      <c r="F93" s="42"/>
      <c r="G93" s="42"/>
      <c r="H93" s="42"/>
      <c r="I93" s="42"/>
      <c r="J93" s="42"/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6.96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4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2" customHeight="1">
      <c r="A95" s="40"/>
      <c r="B95" s="41"/>
      <c r="C95" s="34" t="s">
        <v>21</v>
      </c>
      <c r="D95" s="42"/>
      <c r="E95" s="42"/>
      <c r="F95" s="29" t="str">
        <f>F14</f>
        <v>Chomutov</v>
      </c>
      <c r="G95" s="42"/>
      <c r="H95" s="42"/>
      <c r="I95" s="34" t="s">
        <v>23</v>
      </c>
      <c r="J95" s="74" t="str">
        <f>IF(J14="","",J14)</f>
        <v>20. 10. 2025</v>
      </c>
      <c r="K95" s="42"/>
      <c r="L95" s="14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6.96" customHeight="1">
      <c r="A96" s="40"/>
      <c r="B96" s="41"/>
      <c r="C96" s="42"/>
      <c r="D96" s="42"/>
      <c r="E96" s="42"/>
      <c r="F96" s="42"/>
      <c r="G96" s="42"/>
      <c r="H96" s="42"/>
      <c r="I96" s="42"/>
      <c r="J96" s="42"/>
      <c r="K96" s="42"/>
      <c r="L96" s="14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5.15" customHeight="1">
      <c r="A97" s="40"/>
      <c r="B97" s="41"/>
      <c r="C97" s="34" t="s">
        <v>25</v>
      </c>
      <c r="D97" s="42"/>
      <c r="E97" s="42"/>
      <c r="F97" s="29" t="str">
        <f>E17</f>
        <v>Statutární město Chomutov</v>
      </c>
      <c r="G97" s="42"/>
      <c r="H97" s="42"/>
      <c r="I97" s="34" t="s">
        <v>31</v>
      </c>
      <c r="J97" s="38" t="str">
        <f>E23</f>
        <v>KAP Atelier s.r.o.</v>
      </c>
      <c r="K97" s="42"/>
      <c r="L97" s="146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15.15" customHeight="1">
      <c r="A98" s="40"/>
      <c r="B98" s="41"/>
      <c r="C98" s="34" t="s">
        <v>29</v>
      </c>
      <c r="D98" s="42"/>
      <c r="E98" s="42"/>
      <c r="F98" s="29" t="str">
        <f>IF(E20="","",E20)</f>
        <v>Vyplň údaj</v>
      </c>
      <c r="G98" s="42"/>
      <c r="H98" s="42"/>
      <c r="I98" s="34" t="s">
        <v>34</v>
      </c>
      <c r="J98" s="38" t="str">
        <f>E26</f>
        <v>NOKU s.r.o.</v>
      </c>
      <c r="K98" s="42"/>
      <c r="L98" s="146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10.32" customHeight="1">
      <c r="A99" s="40"/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146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11" customFormat="1" ht="29.28" customHeight="1">
      <c r="A100" s="187"/>
      <c r="B100" s="188"/>
      <c r="C100" s="189" t="s">
        <v>138</v>
      </c>
      <c r="D100" s="190" t="s">
        <v>57</v>
      </c>
      <c r="E100" s="190" t="s">
        <v>53</v>
      </c>
      <c r="F100" s="190" t="s">
        <v>54</v>
      </c>
      <c r="G100" s="190" t="s">
        <v>139</v>
      </c>
      <c r="H100" s="190" t="s">
        <v>140</v>
      </c>
      <c r="I100" s="190" t="s">
        <v>141</v>
      </c>
      <c r="J100" s="190" t="s">
        <v>124</v>
      </c>
      <c r="K100" s="191" t="s">
        <v>142</v>
      </c>
      <c r="L100" s="192"/>
      <c r="M100" s="94" t="s">
        <v>19</v>
      </c>
      <c r="N100" s="95" t="s">
        <v>42</v>
      </c>
      <c r="O100" s="95" t="s">
        <v>143</v>
      </c>
      <c r="P100" s="95" t="s">
        <v>144</v>
      </c>
      <c r="Q100" s="95" t="s">
        <v>145</v>
      </c>
      <c r="R100" s="95" t="s">
        <v>146</v>
      </c>
      <c r="S100" s="95" t="s">
        <v>147</v>
      </c>
      <c r="T100" s="96" t="s">
        <v>148</v>
      </c>
      <c r="U100" s="187"/>
      <c r="V100" s="187"/>
      <c r="W100" s="187"/>
      <c r="X100" s="187"/>
      <c r="Y100" s="187"/>
      <c r="Z100" s="187"/>
      <c r="AA100" s="187"/>
      <c r="AB100" s="187"/>
      <c r="AC100" s="187"/>
      <c r="AD100" s="187"/>
      <c r="AE100" s="187"/>
    </row>
    <row r="101" s="2" customFormat="1" ht="22.8" customHeight="1">
      <c r="A101" s="40"/>
      <c r="B101" s="41"/>
      <c r="C101" s="101" t="s">
        <v>149</v>
      </c>
      <c r="D101" s="42"/>
      <c r="E101" s="42"/>
      <c r="F101" s="42"/>
      <c r="G101" s="42"/>
      <c r="H101" s="42"/>
      <c r="I101" s="42"/>
      <c r="J101" s="193">
        <f>BK101</f>
        <v>0</v>
      </c>
      <c r="K101" s="42"/>
      <c r="L101" s="46"/>
      <c r="M101" s="97"/>
      <c r="N101" s="194"/>
      <c r="O101" s="98"/>
      <c r="P101" s="195">
        <f>P102+P328+P332+P349</f>
        <v>0</v>
      </c>
      <c r="Q101" s="98"/>
      <c r="R101" s="195">
        <f>R102+R328+R332+R349</f>
        <v>111.08255098999999</v>
      </c>
      <c r="S101" s="98"/>
      <c r="T101" s="196">
        <f>T102+T328+T332+T349</f>
        <v>33.07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71</v>
      </c>
      <c r="AU101" s="19" t="s">
        <v>125</v>
      </c>
      <c r="BK101" s="197">
        <f>BK102+BK328+BK332+BK349</f>
        <v>0</v>
      </c>
    </row>
    <row r="102" s="12" customFormat="1" ht="25.92" customHeight="1">
      <c r="A102" s="12"/>
      <c r="B102" s="198"/>
      <c r="C102" s="199"/>
      <c r="D102" s="200" t="s">
        <v>71</v>
      </c>
      <c r="E102" s="201" t="s">
        <v>150</v>
      </c>
      <c r="F102" s="201" t="s">
        <v>151</v>
      </c>
      <c r="G102" s="199"/>
      <c r="H102" s="199"/>
      <c r="I102" s="202"/>
      <c r="J102" s="203">
        <f>BK102</f>
        <v>0</v>
      </c>
      <c r="K102" s="199"/>
      <c r="L102" s="204"/>
      <c r="M102" s="205"/>
      <c r="N102" s="206"/>
      <c r="O102" s="206"/>
      <c r="P102" s="207">
        <f>P103+P210+P220+P258+P305+P325</f>
        <v>0</v>
      </c>
      <c r="Q102" s="206"/>
      <c r="R102" s="207">
        <f>R103+R210+R220+R258+R305+R325</f>
        <v>110.99300098999999</v>
      </c>
      <c r="S102" s="206"/>
      <c r="T102" s="208">
        <f>T103+T210+T220+T258+T305+T325</f>
        <v>32.701999999999998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9" t="s">
        <v>79</v>
      </c>
      <c r="AT102" s="210" t="s">
        <v>71</v>
      </c>
      <c r="AU102" s="210" t="s">
        <v>72</v>
      </c>
      <c r="AY102" s="209" t="s">
        <v>152</v>
      </c>
      <c r="BK102" s="211">
        <f>BK103+BK210+BK220+BK258+BK305+BK325</f>
        <v>0</v>
      </c>
    </row>
    <row r="103" s="12" customFormat="1" ht="22.8" customHeight="1">
      <c r="A103" s="12"/>
      <c r="B103" s="198"/>
      <c r="C103" s="199"/>
      <c r="D103" s="200" t="s">
        <v>71</v>
      </c>
      <c r="E103" s="212" t="s">
        <v>79</v>
      </c>
      <c r="F103" s="212" t="s">
        <v>153</v>
      </c>
      <c r="G103" s="199"/>
      <c r="H103" s="199"/>
      <c r="I103" s="202"/>
      <c r="J103" s="213">
        <f>BK103</f>
        <v>0</v>
      </c>
      <c r="K103" s="199"/>
      <c r="L103" s="204"/>
      <c r="M103" s="205"/>
      <c r="N103" s="206"/>
      <c r="O103" s="206"/>
      <c r="P103" s="207">
        <f>SUM(P104:P209)</f>
        <v>0</v>
      </c>
      <c r="Q103" s="206"/>
      <c r="R103" s="207">
        <f>SUM(R104:R209)</f>
        <v>81.200299999999999</v>
      </c>
      <c r="S103" s="206"/>
      <c r="T103" s="208">
        <f>SUM(T104:T209)</f>
        <v>32.701999999999998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9" t="s">
        <v>79</v>
      </c>
      <c r="AT103" s="210" t="s">
        <v>71</v>
      </c>
      <c r="AU103" s="210" t="s">
        <v>79</v>
      </c>
      <c r="AY103" s="209" t="s">
        <v>152</v>
      </c>
      <c r="BK103" s="211">
        <f>SUM(BK104:BK209)</f>
        <v>0</v>
      </c>
    </row>
    <row r="104" s="2" customFormat="1" ht="37.8" customHeight="1">
      <c r="A104" s="40"/>
      <c r="B104" s="41"/>
      <c r="C104" s="214" t="s">
        <v>79</v>
      </c>
      <c r="D104" s="214" t="s">
        <v>154</v>
      </c>
      <c r="E104" s="215" t="s">
        <v>792</v>
      </c>
      <c r="F104" s="216" t="s">
        <v>793</v>
      </c>
      <c r="G104" s="217" t="s">
        <v>157</v>
      </c>
      <c r="H104" s="218">
        <v>36</v>
      </c>
      <c r="I104" s="219"/>
      <c r="J104" s="220">
        <f>ROUND(I104*H104,2)</f>
        <v>0</v>
      </c>
      <c r="K104" s="216" t="s">
        <v>158</v>
      </c>
      <c r="L104" s="46"/>
      <c r="M104" s="221" t="s">
        <v>19</v>
      </c>
      <c r="N104" s="222" t="s">
        <v>43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0.26000000000000001</v>
      </c>
      <c r="T104" s="224">
        <f>S104*H104</f>
        <v>9.3599999999999994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159</v>
      </c>
      <c r="AT104" s="225" t="s">
        <v>154</v>
      </c>
      <c r="AU104" s="225" t="s">
        <v>81</v>
      </c>
      <c r="AY104" s="19" t="s">
        <v>152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79</v>
      </c>
      <c r="BK104" s="226">
        <f>ROUND(I104*H104,2)</f>
        <v>0</v>
      </c>
      <c r="BL104" s="19" t="s">
        <v>159</v>
      </c>
      <c r="BM104" s="225" t="s">
        <v>794</v>
      </c>
    </row>
    <row r="105" s="2" customFormat="1">
      <c r="A105" s="40"/>
      <c r="B105" s="41"/>
      <c r="C105" s="42"/>
      <c r="D105" s="227" t="s">
        <v>161</v>
      </c>
      <c r="E105" s="42"/>
      <c r="F105" s="228" t="s">
        <v>795</v>
      </c>
      <c r="G105" s="42"/>
      <c r="H105" s="42"/>
      <c r="I105" s="229"/>
      <c r="J105" s="42"/>
      <c r="K105" s="42"/>
      <c r="L105" s="46"/>
      <c r="M105" s="230"/>
      <c r="N105" s="231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161</v>
      </c>
      <c r="AU105" s="19" t="s">
        <v>81</v>
      </c>
    </row>
    <row r="106" s="2" customFormat="1" ht="33" customHeight="1">
      <c r="A106" s="40"/>
      <c r="B106" s="41"/>
      <c r="C106" s="214" t="s">
        <v>81</v>
      </c>
      <c r="D106" s="214" t="s">
        <v>154</v>
      </c>
      <c r="E106" s="215" t="s">
        <v>155</v>
      </c>
      <c r="F106" s="216" t="s">
        <v>156</v>
      </c>
      <c r="G106" s="217" t="s">
        <v>157</v>
      </c>
      <c r="H106" s="218">
        <v>36</v>
      </c>
      <c r="I106" s="219"/>
      <c r="J106" s="220">
        <f>ROUND(I106*H106,2)</f>
        <v>0</v>
      </c>
      <c r="K106" s="216" t="s">
        <v>158</v>
      </c>
      <c r="L106" s="46"/>
      <c r="M106" s="221" t="s">
        <v>19</v>
      </c>
      <c r="N106" s="222" t="s">
        <v>43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0.28999999999999998</v>
      </c>
      <c r="T106" s="224">
        <f>S106*H106</f>
        <v>10.44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159</v>
      </c>
      <c r="AT106" s="225" t="s">
        <v>154</v>
      </c>
      <c r="AU106" s="225" t="s">
        <v>81</v>
      </c>
      <c r="AY106" s="19" t="s">
        <v>152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79</v>
      </c>
      <c r="BK106" s="226">
        <f>ROUND(I106*H106,2)</f>
        <v>0</v>
      </c>
      <c r="BL106" s="19" t="s">
        <v>159</v>
      </c>
      <c r="BM106" s="225" t="s">
        <v>649</v>
      </c>
    </row>
    <row r="107" s="2" customFormat="1">
      <c r="A107" s="40"/>
      <c r="B107" s="41"/>
      <c r="C107" s="42"/>
      <c r="D107" s="227" t="s">
        <v>161</v>
      </c>
      <c r="E107" s="42"/>
      <c r="F107" s="228" t="s">
        <v>162</v>
      </c>
      <c r="G107" s="42"/>
      <c r="H107" s="42"/>
      <c r="I107" s="229"/>
      <c r="J107" s="42"/>
      <c r="K107" s="42"/>
      <c r="L107" s="46"/>
      <c r="M107" s="230"/>
      <c r="N107" s="231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161</v>
      </c>
      <c r="AU107" s="19" t="s">
        <v>81</v>
      </c>
    </row>
    <row r="108" s="13" customFormat="1">
      <c r="A108" s="13"/>
      <c r="B108" s="232"/>
      <c r="C108" s="233"/>
      <c r="D108" s="234" t="s">
        <v>163</v>
      </c>
      <c r="E108" s="235" t="s">
        <v>19</v>
      </c>
      <c r="F108" s="236" t="s">
        <v>796</v>
      </c>
      <c r="G108" s="233"/>
      <c r="H108" s="235" t="s">
        <v>19</v>
      </c>
      <c r="I108" s="237"/>
      <c r="J108" s="233"/>
      <c r="K108" s="233"/>
      <c r="L108" s="238"/>
      <c r="M108" s="239"/>
      <c r="N108" s="240"/>
      <c r="O108" s="240"/>
      <c r="P108" s="240"/>
      <c r="Q108" s="240"/>
      <c r="R108" s="240"/>
      <c r="S108" s="240"/>
      <c r="T108" s="24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2" t="s">
        <v>163</v>
      </c>
      <c r="AU108" s="242" t="s">
        <v>81</v>
      </c>
      <c r="AV108" s="13" t="s">
        <v>79</v>
      </c>
      <c r="AW108" s="13" t="s">
        <v>33</v>
      </c>
      <c r="AX108" s="13" t="s">
        <v>72</v>
      </c>
      <c r="AY108" s="242" t="s">
        <v>152</v>
      </c>
    </row>
    <row r="109" s="14" customFormat="1">
      <c r="A109" s="14"/>
      <c r="B109" s="243"/>
      <c r="C109" s="244"/>
      <c r="D109" s="234" t="s">
        <v>163</v>
      </c>
      <c r="E109" s="245" t="s">
        <v>19</v>
      </c>
      <c r="F109" s="246" t="s">
        <v>376</v>
      </c>
      <c r="G109" s="244"/>
      <c r="H109" s="247">
        <v>36</v>
      </c>
      <c r="I109" s="248"/>
      <c r="J109" s="244"/>
      <c r="K109" s="244"/>
      <c r="L109" s="249"/>
      <c r="M109" s="250"/>
      <c r="N109" s="251"/>
      <c r="O109" s="251"/>
      <c r="P109" s="251"/>
      <c r="Q109" s="251"/>
      <c r="R109" s="251"/>
      <c r="S109" s="251"/>
      <c r="T109" s="252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3" t="s">
        <v>163</v>
      </c>
      <c r="AU109" s="253" t="s">
        <v>81</v>
      </c>
      <c r="AV109" s="14" t="s">
        <v>81</v>
      </c>
      <c r="AW109" s="14" t="s">
        <v>33</v>
      </c>
      <c r="AX109" s="14" t="s">
        <v>79</v>
      </c>
      <c r="AY109" s="253" t="s">
        <v>152</v>
      </c>
    </row>
    <row r="110" s="2" customFormat="1" ht="24.15" customHeight="1">
      <c r="A110" s="40"/>
      <c r="B110" s="41"/>
      <c r="C110" s="214" t="s">
        <v>170</v>
      </c>
      <c r="D110" s="214" t="s">
        <v>154</v>
      </c>
      <c r="E110" s="215" t="s">
        <v>171</v>
      </c>
      <c r="F110" s="216" t="s">
        <v>172</v>
      </c>
      <c r="G110" s="217" t="s">
        <v>157</v>
      </c>
      <c r="H110" s="218">
        <v>9.5</v>
      </c>
      <c r="I110" s="219"/>
      <c r="J110" s="220">
        <f>ROUND(I110*H110,2)</f>
        <v>0</v>
      </c>
      <c r="K110" s="216" t="s">
        <v>158</v>
      </c>
      <c r="L110" s="46"/>
      <c r="M110" s="221" t="s">
        <v>19</v>
      </c>
      <c r="N110" s="222" t="s">
        <v>43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0.316</v>
      </c>
      <c r="T110" s="224">
        <f>S110*H110</f>
        <v>3.0020000000000002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159</v>
      </c>
      <c r="AT110" s="225" t="s">
        <v>154</v>
      </c>
      <c r="AU110" s="225" t="s">
        <v>81</v>
      </c>
      <c r="AY110" s="19" t="s">
        <v>152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79</v>
      </c>
      <c r="BK110" s="226">
        <f>ROUND(I110*H110,2)</f>
        <v>0</v>
      </c>
      <c r="BL110" s="19" t="s">
        <v>159</v>
      </c>
      <c r="BM110" s="225" t="s">
        <v>655</v>
      </c>
    </row>
    <row r="111" s="2" customFormat="1">
      <c r="A111" s="40"/>
      <c r="B111" s="41"/>
      <c r="C111" s="42"/>
      <c r="D111" s="227" t="s">
        <v>161</v>
      </c>
      <c r="E111" s="42"/>
      <c r="F111" s="228" t="s">
        <v>174</v>
      </c>
      <c r="G111" s="42"/>
      <c r="H111" s="42"/>
      <c r="I111" s="229"/>
      <c r="J111" s="42"/>
      <c r="K111" s="42"/>
      <c r="L111" s="46"/>
      <c r="M111" s="230"/>
      <c r="N111" s="231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161</v>
      </c>
      <c r="AU111" s="19" t="s">
        <v>81</v>
      </c>
    </row>
    <row r="112" s="13" customFormat="1">
      <c r="A112" s="13"/>
      <c r="B112" s="232"/>
      <c r="C112" s="233"/>
      <c r="D112" s="234" t="s">
        <v>163</v>
      </c>
      <c r="E112" s="235" t="s">
        <v>19</v>
      </c>
      <c r="F112" s="236" t="s">
        <v>175</v>
      </c>
      <c r="G112" s="233"/>
      <c r="H112" s="235" t="s">
        <v>19</v>
      </c>
      <c r="I112" s="237"/>
      <c r="J112" s="233"/>
      <c r="K112" s="233"/>
      <c r="L112" s="238"/>
      <c r="M112" s="239"/>
      <c r="N112" s="240"/>
      <c r="O112" s="240"/>
      <c r="P112" s="240"/>
      <c r="Q112" s="240"/>
      <c r="R112" s="240"/>
      <c r="S112" s="240"/>
      <c r="T112" s="24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2" t="s">
        <v>163</v>
      </c>
      <c r="AU112" s="242" t="s">
        <v>81</v>
      </c>
      <c r="AV112" s="13" t="s">
        <v>79</v>
      </c>
      <c r="AW112" s="13" t="s">
        <v>33</v>
      </c>
      <c r="AX112" s="13" t="s">
        <v>72</v>
      </c>
      <c r="AY112" s="242" t="s">
        <v>152</v>
      </c>
    </row>
    <row r="113" s="14" customFormat="1">
      <c r="A113" s="14"/>
      <c r="B113" s="243"/>
      <c r="C113" s="244"/>
      <c r="D113" s="234" t="s">
        <v>163</v>
      </c>
      <c r="E113" s="245" t="s">
        <v>19</v>
      </c>
      <c r="F113" s="246" t="s">
        <v>797</v>
      </c>
      <c r="G113" s="244"/>
      <c r="H113" s="247">
        <v>9.5</v>
      </c>
      <c r="I113" s="248"/>
      <c r="J113" s="244"/>
      <c r="K113" s="244"/>
      <c r="L113" s="249"/>
      <c r="M113" s="250"/>
      <c r="N113" s="251"/>
      <c r="O113" s="251"/>
      <c r="P113" s="251"/>
      <c r="Q113" s="251"/>
      <c r="R113" s="251"/>
      <c r="S113" s="251"/>
      <c r="T113" s="252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3" t="s">
        <v>163</v>
      </c>
      <c r="AU113" s="253" t="s">
        <v>81</v>
      </c>
      <c r="AV113" s="14" t="s">
        <v>81</v>
      </c>
      <c r="AW113" s="14" t="s">
        <v>33</v>
      </c>
      <c r="AX113" s="14" t="s">
        <v>79</v>
      </c>
      <c r="AY113" s="253" t="s">
        <v>152</v>
      </c>
    </row>
    <row r="114" s="2" customFormat="1" ht="24.15" customHeight="1">
      <c r="A114" s="40"/>
      <c r="B114" s="41"/>
      <c r="C114" s="214" t="s">
        <v>159</v>
      </c>
      <c r="D114" s="214" t="s">
        <v>154</v>
      </c>
      <c r="E114" s="215" t="s">
        <v>798</v>
      </c>
      <c r="F114" s="216" t="s">
        <v>799</v>
      </c>
      <c r="G114" s="217" t="s">
        <v>179</v>
      </c>
      <c r="H114" s="218">
        <v>27</v>
      </c>
      <c r="I114" s="219"/>
      <c r="J114" s="220">
        <f>ROUND(I114*H114,2)</f>
        <v>0</v>
      </c>
      <c r="K114" s="216" t="s">
        <v>158</v>
      </c>
      <c r="L114" s="46"/>
      <c r="M114" s="221" t="s">
        <v>19</v>
      </c>
      <c r="N114" s="222" t="s">
        <v>43</v>
      </c>
      <c r="O114" s="86"/>
      <c r="P114" s="223">
        <f>O114*H114</f>
        <v>0</v>
      </c>
      <c r="Q114" s="223">
        <v>0</v>
      </c>
      <c r="R114" s="223">
        <f>Q114*H114</f>
        <v>0</v>
      </c>
      <c r="S114" s="223">
        <v>0.23000000000000001</v>
      </c>
      <c r="T114" s="224">
        <f>S114*H114</f>
        <v>6.21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159</v>
      </c>
      <c r="AT114" s="225" t="s">
        <v>154</v>
      </c>
      <c r="AU114" s="225" t="s">
        <v>81</v>
      </c>
      <c r="AY114" s="19" t="s">
        <v>152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79</v>
      </c>
      <c r="BK114" s="226">
        <f>ROUND(I114*H114,2)</f>
        <v>0</v>
      </c>
      <c r="BL114" s="19" t="s">
        <v>159</v>
      </c>
      <c r="BM114" s="225" t="s">
        <v>800</v>
      </c>
    </row>
    <row r="115" s="2" customFormat="1">
      <c r="A115" s="40"/>
      <c r="B115" s="41"/>
      <c r="C115" s="42"/>
      <c r="D115" s="227" t="s">
        <v>161</v>
      </c>
      <c r="E115" s="42"/>
      <c r="F115" s="228" t="s">
        <v>801</v>
      </c>
      <c r="G115" s="42"/>
      <c r="H115" s="42"/>
      <c r="I115" s="229"/>
      <c r="J115" s="42"/>
      <c r="K115" s="42"/>
      <c r="L115" s="46"/>
      <c r="M115" s="230"/>
      <c r="N115" s="231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161</v>
      </c>
      <c r="AU115" s="19" t="s">
        <v>81</v>
      </c>
    </row>
    <row r="116" s="2" customFormat="1" ht="24.15" customHeight="1">
      <c r="A116" s="40"/>
      <c r="B116" s="41"/>
      <c r="C116" s="214" t="s">
        <v>183</v>
      </c>
      <c r="D116" s="214" t="s">
        <v>154</v>
      </c>
      <c r="E116" s="215" t="s">
        <v>177</v>
      </c>
      <c r="F116" s="216" t="s">
        <v>178</v>
      </c>
      <c r="G116" s="217" t="s">
        <v>179</v>
      </c>
      <c r="H116" s="218">
        <v>18</v>
      </c>
      <c r="I116" s="219"/>
      <c r="J116" s="220">
        <f>ROUND(I116*H116,2)</f>
        <v>0</v>
      </c>
      <c r="K116" s="216" t="s">
        <v>158</v>
      </c>
      <c r="L116" s="46"/>
      <c r="M116" s="221" t="s">
        <v>19</v>
      </c>
      <c r="N116" s="222" t="s">
        <v>43</v>
      </c>
      <c r="O116" s="86"/>
      <c r="P116" s="223">
        <f>O116*H116</f>
        <v>0</v>
      </c>
      <c r="Q116" s="223">
        <v>0</v>
      </c>
      <c r="R116" s="223">
        <f>Q116*H116</f>
        <v>0</v>
      </c>
      <c r="S116" s="223">
        <v>0.20499999999999999</v>
      </c>
      <c r="T116" s="224">
        <f>S116*H116</f>
        <v>3.6899999999999999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159</v>
      </c>
      <c r="AT116" s="225" t="s">
        <v>154</v>
      </c>
      <c r="AU116" s="225" t="s">
        <v>81</v>
      </c>
      <c r="AY116" s="19" t="s">
        <v>152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79</v>
      </c>
      <c r="BK116" s="226">
        <f>ROUND(I116*H116,2)</f>
        <v>0</v>
      </c>
      <c r="BL116" s="19" t="s">
        <v>159</v>
      </c>
      <c r="BM116" s="225" t="s">
        <v>657</v>
      </c>
    </row>
    <row r="117" s="2" customFormat="1">
      <c r="A117" s="40"/>
      <c r="B117" s="41"/>
      <c r="C117" s="42"/>
      <c r="D117" s="227" t="s">
        <v>161</v>
      </c>
      <c r="E117" s="42"/>
      <c r="F117" s="228" t="s">
        <v>181</v>
      </c>
      <c r="G117" s="42"/>
      <c r="H117" s="42"/>
      <c r="I117" s="229"/>
      <c r="J117" s="42"/>
      <c r="K117" s="42"/>
      <c r="L117" s="46"/>
      <c r="M117" s="230"/>
      <c r="N117" s="231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161</v>
      </c>
      <c r="AU117" s="19" t="s">
        <v>81</v>
      </c>
    </row>
    <row r="118" s="14" customFormat="1">
      <c r="A118" s="14"/>
      <c r="B118" s="243"/>
      <c r="C118" s="244"/>
      <c r="D118" s="234" t="s">
        <v>163</v>
      </c>
      <c r="E118" s="245" t="s">
        <v>19</v>
      </c>
      <c r="F118" s="246" t="s">
        <v>271</v>
      </c>
      <c r="G118" s="244"/>
      <c r="H118" s="247">
        <v>18</v>
      </c>
      <c r="I118" s="248"/>
      <c r="J118" s="244"/>
      <c r="K118" s="244"/>
      <c r="L118" s="249"/>
      <c r="M118" s="250"/>
      <c r="N118" s="251"/>
      <c r="O118" s="251"/>
      <c r="P118" s="251"/>
      <c r="Q118" s="251"/>
      <c r="R118" s="251"/>
      <c r="S118" s="251"/>
      <c r="T118" s="252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3" t="s">
        <v>163</v>
      </c>
      <c r="AU118" s="253" t="s">
        <v>81</v>
      </c>
      <c r="AV118" s="14" t="s">
        <v>81</v>
      </c>
      <c r="AW118" s="14" t="s">
        <v>33</v>
      </c>
      <c r="AX118" s="14" t="s">
        <v>79</v>
      </c>
      <c r="AY118" s="253" t="s">
        <v>152</v>
      </c>
    </row>
    <row r="119" s="2" customFormat="1" ht="16.5" customHeight="1">
      <c r="A119" s="40"/>
      <c r="B119" s="41"/>
      <c r="C119" s="214" t="s">
        <v>195</v>
      </c>
      <c r="D119" s="214" t="s">
        <v>154</v>
      </c>
      <c r="E119" s="215" t="s">
        <v>525</v>
      </c>
      <c r="F119" s="216" t="s">
        <v>526</v>
      </c>
      <c r="G119" s="217" t="s">
        <v>157</v>
      </c>
      <c r="H119" s="218">
        <v>36</v>
      </c>
      <c r="I119" s="219"/>
      <c r="J119" s="220">
        <f>ROUND(I119*H119,2)</f>
        <v>0</v>
      </c>
      <c r="K119" s="216" t="s">
        <v>158</v>
      </c>
      <c r="L119" s="46"/>
      <c r="M119" s="221" t="s">
        <v>19</v>
      </c>
      <c r="N119" s="222" t="s">
        <v>43</v>
      </c>
      <c r="O119" s="86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159</v>
      </c>
      <c r="AT119" s="225" t="s">
        <v>154</v>
      </c>
      <c r="AU119" s="225" t="s">
        <v>81</v>
      </c>
      <c r="AY119" s="19" t="s">
        <v>152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79</v>
      </c>
      <c r="BK119" s="226">
        <f>ROUND(I119*H119,2)</f>
        <v>0</v>
      </c>
      <c r="BL119" s="19" t="s">
        <v>159</v>
      </c>
      <c r="BM119" s="225" t="s">
        <v>658</v>
      </c>
    </row>
    <row r="120" s="2" customFormat="1">
      <c r="A120" s="40"/>
      <c r="B120" s="41"/>
      <c r="C120" s="42"/>
      <c r="D120" s="227" t="s">
        <v>161</v>
      </c>
      <c r="E120" s="42"/>
      <c r="F120" s="228" t="s">
        <v>528</v>
      </c>
      <c r="G120" s="42"/>
      <c r="H120" s="42"/>
      <c r="I120" s="229"/>
      <c r="J120" s="42"/>
      <c r="K120" s="42"/>
      <c r="L120" s="46"/>
      <c r="M120" s="230"/>
      <c r="N120" s="231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161</v>
      </c>
      <c r="AU120" s="19" t="s">
        <v>81</v>
      </c>
    </row>
    <row r="121" s="14" customFormat="1">
      <c r="A121" s="14"/>
      <c r="B121" s="243"/>
      <c r="C121" s="244"/>
      <c r="D121" s="234" t="s">
        <v>163</v>
      </c>
      <c r="E121" s="245" t="s">
        <v>19</v>
      </c>
      <c r="F121" s="246" t="s">
        <v>376</v>
      </c>
      <c r="G121" s="244"/>
      <c r="H121" s="247">
        <v>36</v>
      </c>
      <c r="I121" s="248"/>
      <c r="J121" s="244"/>
      <c r="K121" s="244"/>
      <c r="L121" s="249"/>
      <c r="M121" s="250"/>
      <c r="N121" s="251"/>
      <c r="O121" s="251"/>
      <c r="P121" s="251"/>
      <c r="Q121" s="251"/>
      <c r="R121" s="251"/>
      <c r="S121" s="251"/>
      <c r="T121" s="252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3" t="s">
        <v>163</v>
      </c>
      <c r="AU121" s="253" t="s">
        <v>81</v>
      </c>
      <c r="AV121" s="14" t="s">
        <v>81</v>
      </c>
      <c r="AW121" s="14" t="s">
        <v>33</v>
      </c>
      <c r="AX121" s="14" t="s">
        <v>79</v>
      </c>
      <c r="AY121" s="253" t="s">
        <v>152</v>
      </c>
    </row>
    <row r="122" s="2" customFormat="1" ht="21.75" customHeight="1">
      <c r="A122" s="40"/>
      <c r="B122" s="41"/>
      <c r="C122" s="214" t="s">
        <v>202</v>
      </c>
      <c r="D122" s="214" t="s">
        <v>154</v>
      </c>
      <c r="E122" s="215" t="s">
        <v>530</v>
      </c>
      <c r="F122" s="216" t="s">
        <v>531</v>
      </c>
      <c r="G122" s="217" t="s">
        <v>186</v>
      </c>
      <c r="H122" s="218">
        <v>38.899999999999999</v>
      </c>
      <c r="I122" s="219"/>
      <c r="J122" s="220">
        <f>ROUND(I122*H122,2)</f>
        <v>0</v>
      </c>
      <c r="K122" s="216" t="s">
        <v>158</v>
      </c>
      <c r="L122" s="46"/>
      <c r="M122" s="221" t="s">
        <v>19</v>
      </c>
      <c r="N122" s="222" t="s">
        <v>43</v>
      </c>
      <c r="O122" s="86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159</v>
      </c>
      <c r="AT122" s="225" t="s">
        <v>154</v>
      </c>
      <c r="AU122" s="225" t="s">
        <v>81</v>
      </c>
      <c r="AY122" s="19" t="s">
        <v>152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79</v>
      </c>
      <c r="BK122" s="226">
        <f>ROUND(I122*H122,2)</f>
        <v>0</v>
      </c>
      <c r="BL122" s="19" t="s">
        <v>159</v>
      </c>
      <c r="BM122" s="225" t="s">
        <v>661</v>
      </c>
    </row>
    <row r="123" s="2" customFormat="1">
      <c r="A123" s="40"/>
      <c r="B123" s="41"/>
      <c r="C123" s="42"/>
      <c r="D123" s="227" t="s">
        <v>161</v>
      </c>
      <c r="E123" s="42"/>
      <c r="F123" s="228" t="s">
        <v>533</v>
      </c>
      <c r="G123" s="42"/>
      <c r="H123" s="42"/>
      <c r="I123" s="229"/>
      <c r="J123" s="42"/>
      <c r="K123" s="42"/>
      <c r="L123" s="46"/>
      <c r="M123" s="230"/>
      <c r="N123" s="231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161</v>
      </c>
      <c r="AU123" s="19" t="s">
        <v>81</v>
      </c>
    </row>
    <row r="124" s="13" customFormat="1">
      <c r="A124" s="13"/>
      <c r="B124" s="232"/>
      <c r="C124" s="233"/>
      <c r="D124" s="234" t="s">
        <v>163</v>
      </c>
      <c r="E124" s="235" t="s">
        <v>19</v>
      </c>
      <c r="F124" s="236" t="s">
        <v>534</v>
      </c>
      <c r="G124" s="233"/>
      <c r="H124" s="235" t="s">
        <v>19</v>
      </c>
      <c r="I124" s="237"/>
      <c r="J124" s="233"/>
      <c r="K124" s="233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163</v>
      </c>
      <c r="AU124" s="242" t="s">
        <v>81</v>
      </c>
      <c r="AV124" s="13" t="s">
        <v>79</v>
      </c>
      <c r="AW124" s="13" t="s">
        <v>33</v>
      </c>
      <c r="AX124" s="13" t="s">
        <v>72</v>
      </c>
      <c r="AY124" s="242" t="s">
        <v>152</v>
      </c>
    </row>
    <row r="125" s="14" customFormat="1">
      <c r="A125" s="14"/>
      <c r="B125" s="243"/>
      <c r="C125" s="244"/>
      <c r="D125" s="234" t="s">
        <v>163</v>
      </c>
      <c r="E125" s="245" t="s">
        <v>19</v>
      </c>
      <c r="F125" s="246" t="s">
        <v>802</v>
      </c>
      <c r="G125" s="244"/>
      <c r="H125" s="247">
        <v>8.0999999999999996</v>
      </c>
      <c r="I125" s="248"/>
      <c r="J125" s="244"/>
      <c r="K125" s="244"/>
      <c r="L125" s="249"/>
      <c r="M125" s="250"/>
      <c r="N125" s="251"/>
      <c r="O125" s="251"/>
      <c r="P125" s="251"/>
      <c r="Q125" s="251"/>
      <c r="R125" s="251"/>
      <c r="S125" s="251"/>
      <c r="T125" s="25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3" t="s">
        <v>163</v>
      </c>
      <c r="AU125" s="253" t="s">
        <v>81</v>
      </c>
      <c r="AV125" s="14" t="s">
        <v>81</v>
      </c>
      <c r="AW125" s="14" t="s">
        <v>33</v>
      </c>
      <c r="AX125" s="14" t="s">
        <v>72</v>
      </c>
      <c r="AY125" s="253" t="s">
        <v>152</v>
      </c>
    </row>
    <row r="126" s="13" customFormat="1">
      <c r="A126" s="13"/>
      <c r="B126" s="232"/>
      <c r="C126" s="233"/>
      <c r="D126" s="234" t="s">
        <v>163</v>
      </c>
      <c r="E126" s="235" t="s">
        <v>19</v>
      </c>
      <c r="F126" s="236" t="s">
        <v>189</v>
      </c>
      <c r="G126" s="233"/>
      <c r="H126" s="235" t="s">
        <v>19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2" t="s">
        <v>163</v>
      </c>
      <c r="AU126" s="242" t="s">
        <v>81</v>
      </c>
      <c r="AV126" s="13" t="s">
        <v>79</v>
      </c>
      <c r="AW126" s="13" t="s">
        <v>33</v>
      </c>
      <c r="AX126" s="13" t="s">
        <v>72</v>
      </c>
      <c r="AY126" s="242" t="s">
        <v>152</v>
      </c>
    </row>
    <row r="127" s="14" customFormat="1">
      <c r="A127" s="14"/>
      <c r="B127" s="243"/>
      <c r="C127" s="244"/>
      <c r="D127" s="234" t="s">
        <v>163</v>
      </c>
      <c r="E127" s="245" t="s">
        <v>19</v>
      </c>
      <c r="F127" s="246" t="s">
        <v>803</v>
      </c>
      <c r="G127" s="244"/>
      <c r="H127" s="247">
        <v>2.6000000000000001</v>
      </c>
      <c r="I127" s="248"/>
      <c r="J127" s="244"/>
      <c r="K127" s="244"/>
      <c r="L127" s="249"/>
      <c r="M127" s="250"/>
      <c r="N127" s="251"/>
      <c r="O127" s="251"/>
      <c r="P127" s="251"/>
      <c r="Q127" s="251"/>
      <c r="R127" s="251"/>
      <c r="S127" s="251"/>
      <c r="T127" s="25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3" t="s">
        <v>163</v>
      </c>
      <c r="AU127" s="253" t="s">
        <v>81</v>
      </c>
      <c r="AV127" s="14" t="s">
        <v>81</v>
      </c>
      <c r="AW127" s="14" t="s">
        <v>33</v>
      </c>
      <c r="AX127" s="14" t="s">
        <v>72</v>
      </c>
      <c r="AY127" s="253" t="s">
        <v>152</v>
      </c>
    </row>
    <row r="128" s="13" customFormat="1">
      <c r="A128" s="13"/>
      <c r="B128" s="232"/>
      <c r="C128" s="233"/>
      <c r="D128" s="234" t="s">
        <v>163</v>
      </c>
      <c r="E128" s="235" t="s">
        <v>19</v>
      </c>
      <c r="F128" s="236" t="s">
        <v>191</v>
      </c>
      <c r="G128" s="233"/>
      <c r="H128" s="235" t="s">
        <v>19</v>
      </c>
      <c r="I128" s="237"/>
      <c r="J128" s="233"/>
      <c r="K128" s="233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163</v>
      </c>
      <c r="AU128" s="242" t="s">
        <v>81</v>
      </c>
      <c r="AV128" s="13" t="s">
        <v>79</v>
      </c>
      <c r="AW128" s="13" t="s">
        <v>33</v>
      </c>
      <c r="AX128" s="13" t="s">
        <v>72</v>
      </c>
      <c r="AY128" s="242" t="s">
        <v>152</v>
      </c>
    </row>
    <row r="129" s="13" customFormat="1">
      <c r="A129" s="13"/>
      <c r="B129" s="232"/>
      <c r="C129" s="233"/>
      <c r="D129" s="234" t="s">
        <v>163</v>
      </c>
      <c r="E129" s="235" t="s">
        <v>19</v>
      </c>
      <c r="F129" s="236" t="s">
        <v>192</v>
      </c>
      <c r="G129" s="233"/>
      <c r="H129" s="235" t="s">
        <v>19</v>
      </c>
      <c r="I129" s="237"/>
      <c r="J129" s="233"/>
      <c r="K129" s="233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163</v>
      </c>
      <c r="AU129" s="242" t="s">
        <v>81</v>
      </c>
      <c r="AV129" s="13" t="s">
        <v>79</v>
      </c>
      <c r="AW129" s="13" t="s">
        <v>33</v>
      </c>
      <c r="AX129" s="13" t="s">
        <v>72</v>
      </c>
      <c r="AY129" s="242" t="s">
        <v>152</v>
      </c>
    </row>
    <row r="130" s="14" customFormat="1">
      <c r="A130" s="14"/>
      <c r="B130" s="243"/>
      <c r="C130" s="244"/>
      <c r="D130" s="234" t="s">
        <v>163</v>
      </c>
      <c r="E130" s="245" t="s">
        <v>19</v>
      </c>
      <c r="F130" s="246" t="s">
        <v>804</v>
      </c>
      <c r="G130" s="244"/>
      <c r="H130" s="247">
        <v>28.199999999999999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163</v>
      </c>
      <c r="AU130" s="253" t="s">
        <v>81</v>
      </c>
      <c r="AV130" s="14" t="s">
        <v>81</v>
      </c>
      <c r="AW130" s="14" t="s">
        <v>33</v>
      </c>
      <c r="AX130" s="14" t="s">
        <v>72</v>
      </c>
      <c r="AY130" s="253" t="s">
        <v>152</v>
      </c>
    </row>
    <row r="131" s="15" customFormat="1">
      <c r="A131" s="15"/>
      <c r="B131" s="254"/>
      <c r="C131" s="255"/>
      <c r="D131" s="234" t="s">
        <v>163</v>
      </c>
      <c r="E131" s="256" t="s">
        <v>19</v>
      </c>
      <c r="F131" s="257" t="s">
        <v>194</v>
      </c>
      <c r="G131" s="255"/>
      <c r="H131" s="258">
        <v>38.899999999999999</v>
      </c>
      <c r="I131" s="259"/>
      <c r="J131" s="255"/>
      <c r="K131" s="255"/>
      <c r="L131" s="260"/>
      <c r="M131" s="261"/>
      <c r="N131" s="262"/>
      <c r="O131" s="262"/>
      <c r="P131" s="262"/>
      <c r="Q131" s="262"/>
      <c r="R131" s="262"/>
      <c r="S131" s="262"/>
      <c r="T131" s="263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4" t="s">
        <v>163</v>
      </c>
      <c r="AU131" s="264" t="s">
        <v>81</v>
      </c>
      <c r="AV131" s="15" t="s">
        <v>159</v>
      </c>
      <c r="AW131" s="15" t="s">
        <v>33</v>
      </c>
      <c r="AX131" s="15" t="s">
        <v>79</v>
      </c>
      <c r="AY131" s="264" t="s">
        <v>152</v>
      </c>
    </row>
    <row r="132" s="2" customFormat="1" ht="24.15" customHeight="1">
      <c r="A132" s="40"/>
      <c r="B132" s="41"/>
      <c r="C132" s="214" t="s">
        <v>208</v>
      </c>
      <c r="D132" s="214" t="s">
        <v>154</v>
      </c>
      <c r="E132" s="215" t="s">
        <v>538</v>
      </c>
      <c r="F132" s="216" t="s">
        <v>539</v>
      </c>
      <c r="G132" s="217" t="s">
        <v>186</v>
      </c>
      <c r="H132" s="218">
        <v>37.277999999999999</v>
      </c>
      <c r="I132" s="219"/>
      <c r="J132" s="220">
        <f>ROUND(I132*H132,2)</f>
        <v>0</v>
      </c>
      <c r="K132" s="216" t="s">
        <v>158</v>
      </c>
      <c r="L132" s="46"/>
      <c r="M132" s="221" t="s">
        <v>19</v>
      </c>
      <c r="N132" s="222" t="s">
        <v>43</v>
      </c>
      <c r="O132" s="86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5" t="s">
        <v>159</v>
      </c>
      <c r="AT132" s="225" t="s">
        <v>154</v>
      </c>
      <c r="AU132" s="225" t="s">
        <v>81</v>
      </c>
      <c r="AY132" s="19" t="s">
        <v>152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9" t="s">
        <v>79</v>
      </c>
      <c r="BK132" s="226">
        <f>ROUND(I132*H132,2)</f>
        <v>0</v>
      </c>
      <c r="BL132" s="19" t="s">
        <v>159</v>
      </c>
      <c r="BM132" s="225" t="s">
        <v>666</v>
      </c>
    </row>
    <row r="133" s="2" customFormat="1">
      <c r="A133" s="40"/>
      <c r="B133" s="41"/>
      <c r="C133" s="42"/>
      <c r="D133" s="227" t="s">
        <v>161</v>
      </c>
      <c r="E133" s="42"/>
      <c r="F133" s="228" t="s">
        <v>541</v>
      </c>
      <c r="G133" s="42"/>
      <c r="H133" s="42"/>
      <c r="I133" s="229"/>
      <c r="J133" s="42"/>
      <c r="K133" s="42"/>
      <c r="L133" s="46"/>
      <c r="M133" s="230"/>
      <c r="N133" s="231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161</v>
      </c>
      <c r="AU133" s="19" t="s">
        <v>81</v>
      </c>
    </row>
    <row r="134" s="13" customFormat="1">
      <c r="A134" s="13"/>
      <c r="B134" s="232"/>
      <c r="C134" s="233"/>
      <c r="D134" s="234" t="s">
        <v>163</v>
      </c>
      <c r="E134" s="235" t="s">
        <v>19</v>
      </c>
      <c r="F134" s="236" t="s">
        <v>200</v>
      </c>
      <c r="G134" s="233"/>
      <c r="H134" s="235" t="s">
        <v>19</v>
      </c>
      <c r="I134" s="237"/>
      <c r="J134" s="233"/>
      <c r="K134" s="233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163</v>
      </c>
      <c r="AU134" s="242" t="s">
        <v>81</v>
      </c>
      <c r="AV134" s="13" t="s">
        <v>79</v>
      </c>
      <c r="AW134" s="13" t="s">
        <v>33</v>
      </c>
      <c r="AX134" s="13" t="s">
        <v>72</v>
      </c>
      <c r="AY134" s="242" t="s">
        <v>152</v>
      </c>
    </row>
    <row r="135" s="14" customFormat="1">
      <c r="A135" s="14"/>
      <c r="B135" s="243"/>
      <c r="C135" s="244"/>
      <c r="D135" s="234" t="s">
        <v>163</v>
      </c>
      <c r="E135" s="245" t="s">
        <v>19</v>
      </c>
      <c r="F135" s="246" t="s">
        <v>805</v>
      </c>
      <c r="G135" s="244"/>
      <c r="H135" s="247">
        <v>37.277999999999999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3" t="s">
        <v>163</v>
      </c>
      <c r="AU135" s="253" t="s">
        <v>81</v>
      </c>
      <c r="AV135" s="14" t="s">
        <v>81</v>
      </c>
      <c r="AW135" s="14" t="s">
        <v>33</v>
      </c>
      <c r="AX135" s="14" t="s">
        <v>79</v>
      </c>
      <c r="AY135" s="253" t="s">
        <v>152</v>
      </c>
    </row>
    <row r="136" s="2" customFormat="1" ht="24.15" customHeight="1">
      <c r="A136" s="40"/>
      <c r="B136" s="41"/>
      <c r="C136" s="214" t="s">
        <v>214</v>
      </c>
      <c r="D136" s="214" t="s">
        <v>154</v>
      </c>
      <c r="E136" s="215" t="s">
        <v>806</v>
      </c>
      <c r="F136" s="216" t="s">
        <v>807</v>
      </c>
      <c r="G136" s="217" t="s">
        <v>186</v>
      </c>
      <c r="H136" s="218">
        <v>11.52</v>
      </c>
      <c r="I136" s="219"/>
      <c r="J136" s="220">
        <f>ROUND(I136*H136,2)</f>
        <v>0</v>
      </c>
      <c r="K136" s="216" t="s">
        <v>158</v>
      </c>
      <c r="L136" s="46"/>
      <c r="M136" s="221" t="s">
        <v>19</v>
      </c>
      <c r="N136" s="222" t="s">
        <v>43</v>
      </c>
      <c r="O136" s="86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5" t="s">
        <v>159</v>
      </c>
      <c r="AT136" s="225" t="s">
        <v>154</v>
      </c>
      <c r="AU136" s="225" t="s">
        <v>81</v>
      </c>
      <c r="AY136" s="19" t="s">
        <v>152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9" t="s">
        <v>79</v>
      </c>
      <c r="BK136" s="226">
        <f>ROUND(I136*H136,2)</f>
        <v>0</v>
      </c>
      <c r="BL136" s="19" t="s">
        <v>159</v>
      </c>
      <c r="BM136" s="225" t="s">
        <v>808</v>
      </c>
    </row>
    <row r="137" s="2" customFormat="1">
      <c r="A137" s="40"/>
      <c r="B137" s="41"/>
      <c r="C137" s="42"/>
      <c r="D137" s="227" t="s">
        <v>161</v>
      </c>
      <c r="E137" s="42"/>
      <c r="F137" s="228" t="s">
        <v>809</v>
      </c>
      <c r="G137" s="42"/>
      <c r="H137" s="42"/>
      <c r="I137" s="229"/>
      <c r="J137" s="42"/>
      <c r="K137" s="42"/>
      <c r="L137" s="46"/>
      <c r="M137" s="230"/>
      <c r="N137" s="231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161</v>
      </c>
      <c r="AU137" s="19" t="s">
        <v>81</v>
      </c>
    </row>
    <row r="138" s="13" customFormat="1">
      <c r="A138" s="13"/>
      <c r="B138" s="232"/>
      <c r="C138" s="233"/>
      <c r="D138" s="234" t="s">
        <v>163</v>
      </c>
      <c r="E138" s="235" t="s">
        <v>19</v>
      </c>
      <c r="F138" s="236" t="s">
        <v>810</v>
      </c>
      <c r="G138" s="233"/>
      <c r="H138" s="235" t="s">
        <v>19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163</v>
      </c>
      <c r="AU138" s="242" t="s">
        <v>81</v>
      </c>
      <c r="AV138" s="13" t="s">
        <v>79</v>
      </c>
      <c r="AW138" s="13" t="s">
        <v>33</v>
      </c>
      <c r="AX138" s="13" t="s">
        <v>72</v>
      </c>
      <c r="AY138" s="242" t="s">
        <v>152</v>
      </c>
    </row>
    <row r="139" s="14" customFormat="1">
      <c r="A139" s="14"/>
      <c r="B139" s="243"/>
      <c r="C139" s="244"/>
      <c r="D139" s="234" t="s">
        <v>163</v>
      </c>
      <c r="E139" s="245" t="s">
        <v>19</v>
      </c>
      <c r="F139" s="246" t="s">
        <v>811</v>
      </c>
      <c r="G139" s="244"/>
      <c r="H139" s="247">
        <v>11.52</v>
      </c>
      <c r="I139" s="248"/>
      <c r="J139" s="244"/>
      <c r="K139" s="244"/>
      <c r="L139" s="249"/>
      <c r="M139" s="250"/>
      <c r="N139" s="251"/>
      <c r="O139" s="251"/>
      <c r="P139" s="251"/>
      <c r="Q139" s="251"/>
      <c r="R139" s="251"/>
      <c r="S139" s="251"/>
      <c r="T139" s="25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3" t="s">
        <v>163</v>
      </c>
      <c r="AU139" s="253" t="s">
        <v>81</v>
      </c>
      <c r="AV139" s="14" t="s">
        <v>81</v>
      </c>
      <c r="AW139" s="14" t="s">
        <v>33</v>
      </c>
      <c r="AX139" s="14" t="s">
        <v>79</v>
      </c>
      <c r="AY139" s="253" t="s">
        <v>152</v>
      </c>
    </row>
    <row r="140" s="2" customFormat="1" ht="37.8" customHeight="1">
      <c r="A140" s="40"/>
      <c r="B140" s="41"/>
      <c r="C140" s="214" t="s">
        <v>219</v>
      </c>
      <c r="D140" s="214" t="s">
        <v>154</v>
      </c>
      <c r="E140" s="215" t="s">
        <v>203</v>
      </c>
      <c r="F140" s="216" t="s">
        <v>204</v>
      </c>
      <c r="G140" s="217" t="s">
        <v>186</v>
      </c>
      <c r="H140" s="218">
        <v>85.177999999999997</v>
      </c>
      <c r="I140" s="219"/>
      <c r="J140" s="220">
        <f>ROUND(I140*H140,2)</f>
        <v>0</v>
      </c>
      <c r="K140" s="216" t="s">
        <v>158</v>
      </c>
      <c r="L140" s="46"/>
      <c r="M140" s="221" t="s">
        <v>19</v>
      </c>
      <c r="N140" s="222" t="s">
        <v>43</v>
      </c>
      <c r="O140" s="86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5" t="s">
        <v>159</v>
      </c>
      <c r="AT140" s="225" t="s">
        <v>154</v>
      </c>
      <c r="AU140" s="225" t="s">
        <v>81</v>
      </c>
      <c r="AY140" s="19" t="s">
        <v>152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9" t="s">
        <v>79</v>
      </c>
      <c r="BK140" s="226">
        <f>ROUND(I140*H140,2)</f>
        <v>0</v>
      </c>
      <c r="BL140" s="19" t="s">
        <v>159</v>
      </c>
      <c r="BM140" s="225" t="s">
        <v>667</v>
      </c>
    </row>
    <row r="141" s="2" customFormat="1">
      <c r="A141" s="40"/>
      <c r="B141" s="41"/>
      <c r="C141" s="42"/>
      <c r="D141" s="227" t="s">
        <v>161</v>
      </c>
      <c r="E141" s="42"/>
      <c r="F141" s="228" t="s">
        <v>206</v>
      </c>
      <c r="G141" s="42"/>
      <c r="H141" s="42"/>
      <c r="I141" s="229"/>
      <c r="J141" s="42"/>
      <c r="K141" s="42"/>
      <c r="L141" s="46"/>
      <c r="M141" s="230"/>
      <c r="N141" s="231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161</v>
      </c>
      <c r="AU141" s="19" t="s">
        <v>81</v>
      </c>
    </row>
    <row r="142" s="14" customFormat="1">
      <c r="A142" s="14"/>
      <c r="B142" s="243"/>
      <c r="C142" s="244"/>
      <c r="D142" s="234" t="s">
        <v>163</v>
      </c>
      <c r="E142" s="245" t="s">
        <v>19</v>
      </c>
      <c r="F142" s="246" t="s">
        <v>812</v>
      </c>
      <c r="G142" s="244"/>
      <c r="H142" s="247">
        <v>5.4000000000000004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163</v>
      </c>
      <c r="AU142" s="253" t="s">
        <v>81</v>
      </c>
      <c r="AV142" s="14" t="s">
        <v>81</v>
      </c>
      <c r="AW142" s="14" t="s">
        <v>33</v>
      </c>
      <c r="AX142" s="14" t="s">
        <v>72</v>
      </c>
      <c r="AY142" s="253" t="s">
        <v>152</v>
      </c>
    </row>
    <row r="143" s="14" customFormat="1">
      <c r="A143" s="14"/>
      <c r="B143" s="243"/>
      <c r="C143" s="244"/>
      <c r="D143" s="234" t="s">
        <v>163</v>
      </c>
      <c r="E143" s="245" t="s">
        <v>19</v>
      </c>
      <c r="F143" s="246" t="s">
        <v>813</v>
      </c>
      <c r="G143" s="244"/>
      <c r="H143" s="247">
        <v>76.177999999999997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3" t="s">
        <v>163</v>
      </c>
      <c r="AU143" s="253" t="s">
        <v>81</v>
      </c>
      <c r="AV143" s="14" t="s">
        <v>81</v>
      </c>
      <c r="AW143" s="14" t="s">
        <v>33</v>
      </c>
      <c r="AX143" s="14" t="s">
        <v>72</v>
      </c>
      <c r="AY143" s="253" t="s">
        <v>152</v>
      </c>
    </row>
    <row r="144" s="13" customFormat="1">
      <c r="A144" s="13"/>
      <c r="B144" s="232"/>
      <c r="C144" s="233"/>
      <c r="D144" s="234" t="s">
        <v>163</v>
      </c>
      <c r="E144" s="235" t="s">
        <v>19</v>
      </c>
      <c r="F144" s="236" t="s">
        <v>814</v>
      </c>
      <c r="G144" s="233"/>
      <c r="H144" s="235" t="s">
        <v>19</v>
      </c>
      <c r="I144" s="237"/>
      <c r="J144" s="233"/>
      <c r="K144" s="233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163</v>
      </c>
      <c r="AU144" s="242" t="s">
        <v>81</v>
      </c>
      <c r="AV144" s="13" t="s">
        <v>79</v>
      </c>
      <c r="AW144" s="13" t="s">
        <v>33</v>
      </c>
      <c r="AX144" s="13" t="s">
        <v>72</v>
      </c>
      <c r="AY144" s="242" t="s">
        <v>152</v>
      </c>
    </row>
    <row r="145" s="14" customFormat="1">
      <c r="A145" s="14"/>
      <c r="B145" s="243"/>
      <c r="C145" s="244"/>
      <c r="D145" s="234" t="s">
        <v>163</v>
      </c>
      <c r="E145" s="245" t="s">
        <v>19</v>
      </c>
      <c r="F145" s="246" t="s">
        <v>815</v>
      </c>
      <c r="G145" s="244"/>
      <c r="H145" s="247">
        <v>11.52</v>
      </c>
      <c r="I145" s="248"/>
      <c r="J145" s="244"/>
      <c r="K145" s="244"/>
      <c r="L145" s="249"/>
      <c r="M145" s="250"/>
      <c r="N145" s="251"/>
      <c r="O145" s="251"/>
      <c r="P145" s="251"/>
      <c r="Q145" s="251"/>
      <c r="R145" s="251"/>
      <c r="S145" s="251"/>
      <c r="T145" s="25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3" t="s">
        <v>163</v>
      </c>
      <c r="AU145" s="253" t="s">
        <v>81</v>
      </c>
      <c r="AV145" s="14" t="s">
        <v>81</v>
      </c>
      <c r="AW145" s="14" t="s">
        <v>33</v>
      </c>
      <c r="AX145" s="14" t="s">
        <v>72</v>
      </c>
      <c r="AY145" s="253" t="s">
        <v>152</v>
      </c>
    </row>
    <row r="146" s="14" customFormat="1">
      <c r="A146" s="14"/>
      <c r="B146" s="243"/>
      <c r="C146" s="244"/>
      <c r="D146" s="234" t="s">
        <v>163</v>
      </c>
      <c r="E146" s="245" t="s">
        <v>19</v>
      </c>
      <c r="F146" s="246" t="s">
        <v>816</v>
      </c>
      <c r="G146" s="244"/>
      <c r="H146" s="247">
        <v>-7.9199999999999999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163</v>
      </c>
      <c r="AU146" s="253" t="s">
        <v>81</v>
      </c>
      <c r="AV146" s="14" t="s">
        <v>81</v>
      </c>
      <c r="AW146" s="14" t="s">
        <v>33</v>
      </c>
      <c r="AX146" s="14" t="s">
        <v>72</v>
      </c>
      <c r="AY146" s="253" t="s">
        <v>152</v>
      </c>
    </row>
    <row r="147" s="15" customFormat="1">
      <c r="A147" s="15"/>
      <c r="B147" s="254"/>
      <c r="C147" s="255"/>
      <c r="D147" s="234" t="s">
        <v>163</v>
      </c>
      <c r="E147" s="256" t="s">
        <v>19</v>
      </c>
      <c r="F147" s="257" t="s">
        <v>194</v>
      </c>
      <c r="G147" s="255"/>
      <c r="H147" s="258">
        <v>85.177999999999997</v>
      </c>
      <c r="I147" s="259"/>
      <c r="J147" s="255"/>
      <c r="K147" s="255"/>
      <c r="L147" s="260"/>
      <c r="M147" s="261"/>
      <c r="N147" s="262"/>
      <c r="O147" s="262"/>
      <c r="P147" s="262"/>
      <c r="Q147" s="262"/>
      <c r="R147" s="262"/>
      <c r="S147" s="262"/>
      <c r="T147" s="263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4" t="s">
        <v>163</v>
      </c>
      <c r="AU147" s="264" t="s">
        <v>81</v>
      </c>
      <c r="AV147" s="15" t="s">
        <v>159</v>
      </c>
      <c r="AW147" s="15" t="s">
        <v>33</v>
      </c>
      <c r="AX147" s="15" t="s">
        <v>79</v>
      </c>
      <c r="AY147" s="264" t="s">
        <v>152</v>
      </c>
    </row>
    <row r="148" s="2" customFormat="1" ht="37.8" customHeight="1">
      <c r="A148" s="40"/>
      <c r="B148" s="41"/>
      <c r="C148" s="214" t="s">
        <v>227</v>
      </c>
      <c r="D148" s="214" t="s">
        <v>154</v>
      </c>
      <c r="E148" s="215" t="s">
        <v>209</v>
      </c>
      <c r="F148" s="216" t="s">
        <v>670</v>
      </c>
      <c r="G148" s="217" t="s">
        <v>186</v>
      </c>
      <c r="H148" s="218">
        <v>425.88999999999999</v>
      </c>
      <c r="I148" s="219"/>
      <c r="J148" s="220">
        <f>ROUND(I148*H148,2)</f>
        <v>0</v>
      </c>
      <c r="K148" s="216" t="s">
        <v>158</v>
      </c>
      <c r="L148" s="46"/>
      <c r="M148" s="221" t="s">
        <v>19</v>
      </c>
      <c r="N148" s="222" t="s">
        <v>43</v>
      </c>
      <c r="O148" s="86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5" t="s">
        <v>159</v>
      </c>
      <c r="AT148" s="225" t="s">
        <v>154</v>
      </c>
      <c r="AU148" s="225" t="s">
        <v>81</v>
      </c>
      <c r="AY148" s="19" t="s">
        <v>152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9" t="s">
        <v>79</v>
      </c>
      <c r="BK148" s="226">
        <f>ROUND(I148*H148,2)</f>
        <v>0</v>
      </c>
      <c r="BL148" s="19" t="s">
        <v>159</v>
      </c>
      <c r="BM148" s="225" t="s">
        <v>671</v>
      </c>
    </row>
    <row r="149" s="2" customFormat="1">
      <c r="A149" s="40"/>
      <c r="B149" s="41"/>
      <c r="C149" s="42"/>
      <c r="D149" s="227" t="s">
        <v>161</v>
      </c>
      <c r="E149" s="42"/>
      <c r="F149" s="228" t="s">
        <v>212</v>
      </c>
      <c r="G149" s="42"/>
      <c r="H149" s="42"/>
      <c r="I149" s="229"/>
      <c r="J149" s="42"/>
      <c r="K149" s="42"/>
      <c r="L149" s="46"/>
      <c r="M149" s="230"/>
      <c r="N149" s="231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161</v>
      </c>
      <c r="AU149" s="19" t="s">
        <v>81</v>
      </c>
    </row>
    <row r="150" s="14" customFormat="1">
      <c r="A150" s="14"/>
      <c r="B150" s="243"/>
      <c r="C150" s="244"/>
      <c r="D150" s="234" t="s">
        <v>163</v>
      </c>
      <c r="E150" s="245" t="s">
        <v>19</v>
      </c>
      <c r="F150" s="246" t="s">
        <v>817</v>
      </c>
      <c r="G150" s="244"/>
      <c r="H150" s="247">
        <v>425.88999999999999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163</v>
      </c>
      <c r="AU150" s="253" t="s">
        <v>81</v>
      </c>
      <c r="AV150" s="14" t="s">
        <v>81</v>
      </c>
      <c r="AW150" s="14" t="s">
        <v>33</v>
      </c>
      <c r="AX150" s="14" t="s">
        <v>79</v>
      </c>
      <c r="AY150" s="253" t="s">
        <v>152</v>
      </c>
    </row>
    <row r="151" s="2" customFormat="1" ht="24.15" customHeight="1">
      <c r="A151" s="40"/>
      <c r="B151" s="41"/>
      <c r="C151" s="214" t="s">
        <v>8</v>
      </c>
      <c r="D151" s="214" t="s">
        <v>154</v>
      </c>
      <c r="E151" s="215" t="s">
        <v>215</v>
      </c>
      <c r="F151" s="216" t="s">
        <v>216</v>
      </c>
      <c r="G151" s="217" t="s">
        <v>186</v>
      </c>
      <c r="H151" s="218">
        <v>85.177999999999997</v>
      </c>
      <c r="I151" s="219"/>
      <c r="J151" s="220">
        <f>ROUND(I151*H151,2)</f>
        <v>0</v>
      </c>
      <c r="K151" s="216" t="s">
        <v>158</v>
      </c>
      <c r="L151" s="46"/>
      <c r="M151" s="221" t="s">
        <v>19</v>
      </c>
      <c r="N151" s="222" t="s">
        <v>43</v>
      </c>
      <c r="O151" s="86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5" t="s">
        <v>159</v>
      </c>
      <c r="AT151" s="225" t="s">
        <v>154</v>
      </c>
      <c r="AU151" s="225" t="s">
        <v>81</v>
      </c>
      <c r="AY151" s="19" t="s">
        <v>152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9" t="s">
        <v>79</v>
      </c>
      <c r="BK151" s="226">
        <f>ROUND(I151*H151,2)</f>
        <v>0</v>
      </c>
      <c r="BL151" s="19" t="s">
        <v>159</v>
      </c>
      <c r="BM151" s="225" t="s">
        <v>673</v>
      </c>
    </row>
    <row r="152" s="2" customFormat="1">
      <c r="A152" s="40"/>
      <c r="B152" s="41"/>
      <c r="C152" s="42"/>
      <c r="D152" s="227" t="s">
        <v>161</v>
      </c>
      <c r="E152" s="42"/>
      <c r="F152" s="228" t="s">
        <v>218</v>
      </c>
      <c r="G152" s="42"/>
      <c r="H152" s="42"/>
      <c r="I152" s="229"/>
      <c r="J152" s="42"/>
      <c r="K152" s="42"/>
      <c r="L152" s="46"/>
      <c r="M152" s="230"/>
      <c r="N152" s="231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161</v>
      </c>
      <c r="AU152" s="19" t="s">
        <v>81</v>
      </c>
    </row>
    <row r="153" s="2" customFormat="1" ht="24.15" customHeight="1">
      <c r="A153" s="40"/>
      <c r="B153" s="41"/>
      <c r="C153" s="214" t="s">
        <v>239</v>
      </c>
      <c r="D153" s="214" t="s">
        <v>154</v>
      </c>
      <c r="E153" s="215" t="s">
        <v>220</v>
      </c>
      <c r="F153" s="216" t="s">
        <v>221</v>
      </c>
      <c r="G153" s="217" t="s">
        <v>186</v>
      </c>
      <c r="H153" s="218">
        <v>28.199999999999999</v>
      </c>
      <c r="I153" s="219"/>
      <c r="J153" s="220">
        <f>ROUND(I153*H153,2)</f>
        <v>0</v>
      </c>
      <c r="K153" s="216" t="s">
        <v>158</v>
      </c>
      <c r="L153" s="46"/>
      <c r="M153" s="221" t="s">
        <v>19</v>
      </c>
      <c r="N153" s="222" t="s">
        <v>43</v>
      </c>
      <c r="O153" s="86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5" t="s">
        <v>159</v>
      </c>
      <c r="AT153" s="225" t="s">
        <v>154</v>
      </c>
      <c r="AU153" s="225" t="s">
        <v>81</v>
      </c>
      <c r="AY153" s="19" t="s">
        <v>152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9" t="s">
        <v>79</v>
      </c>
      <c r="BK153" s="226">
        <f>ROUND(I153*H153,2)</f>
        <v>0</v>
      </c>
      <c r="BL153" s="19" t="s">
        <v>159</v>
      </c>
      <c r="BM153" s="225" t="s">
        <v>674</v>
      </c>
    </row>
    <row r="154" s="2" customFormat="1">
      <c r="A154" s="40"/>
      <c r="B154" s="41"/>
      <c r="C154" s="42"/>
      <c r="D154" s="227" t="s">
        <v>161</v>
      </c>
      <c r="E154" s="42"/>
      <c r="F154" s="228" t="s">
        <v>223</v>
      </c>
      <c r="G154" s="42"/>
      <c r="H154" s="42"/>
      <c r="I154" s="229"/>
      <c r="J154" s="42"/>
      <c r="K154" s="42"/>
      <c r="L154" s="46"/>
      <c r="M154" s="230"/>
      <c r="N154" s="231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161</v>
      </c>
      <c r="AU154" s="19" t="s">
        <v>81</v>
      </c>
    </row>
    <row r="155" s="13" customFormat="1">
      <c r="A155" s="13"/>
      <c r="B155" s="232"/>
      <c r="C155" s="233"/>
      <c r="D155" s="234" t="s">
        <v>163</v>
      </c>
      <c r="E155" s="235" t="s">
        <v>19</v>
      </c>
      <c r="F155" s="236" t="s">
        <v>534</v>
      </c>
      <c r="G155" s="233"/>
      <c r="H155" s="235" t="s">
        <v>19</v>
      </c>
      <c r="I155" s="237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163</v>
      </c>
      <c r="AU155" s="242" t="s">
        <v>81</v>
      </c>
      <c r="AV155" s="13" t="s">
        <v>79</v>
      </c>
      <c r="AW155" s="13" t="s">
        <v>33</v>
      </c>
      <c r="AX155" s="13" t="s">
        <v>72</v>
      </c>
      <c r="AY155" s="242" t="s">
        <v>152</v>
      </c>
    </row>
    <row r="156" s="14" customFormat="1">
      <c r="A156" s="14"/>
      <c r="B156" s="243"/>
      <c r="C156" s="244"/>
      <c r="D156" s="234" t="s">
        <v>163</v>
      </c>
      <c r="E156" s="245" t="s">
        <v>19</v>
      </c>
      <c r="F156" s="246" t="s">
        <v>818</v>
      </c>
      <c r="G156" s="244"/>
      <c r="H156" s="247">
        <v>13.5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163</v>
      </c>
      <c r="AU156" s="253" t="s">
        <v>81</v>
      </c>
      <c r="AV156" s="14" t="s">
        <v>81</v>
      </c>
      <c r="AW156" s="14" t="s">
        <v>33</v>
      </c>
      <c r="AX156" s="14" t="s">
        <v>72</v>
      </c>
      <c r="AY156" s="253" t="s">
        <v>152</v>
      </c>
    </row>
    <row r="157" s="13" customFormat="1">
      <c r="A157" s="13"/>
      <c r="B157" s="232"/>
      <c r="C157" s="233"/>
      <c r="D157" s="234" t="s">
        <v>163</v>
      </c>
      <c r="E157" s="235" t="s">
        <v>19</v>
      </c>
      <c r="F157" s="236" t="s">
        <v>189</v>
      </c>
      <c r="G157" s="233"/>
      <c r="H157" s="235" t="s">
        <v>19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163</v>
      </c>
      <c r="AU157" s="242" t="s">
        <v>81</v>
      </c>
      <c r="AV157" s="13" t="s">
        <v>79</v>
      </c>
      <c r="AW157" s="13" t="s">
        <v>33</v>
      </c>
      <c r="AX157" s="13" t="s">
        <v>72</v>
      </c>
      <c r="AY157" s="242" t="s">
        <v>152</v>
      </c>
    </row>
    <row r="158" s="14" customFormat="1">
      <c r="A158" s="14"/>
      <c r="B158" s="243"/>
      <c r="C158" s="244"/>
      <c r="D158" s="234" t="s">
        <v>163</v>
      </c>
      <c r="E158" s="245" t="s">
        <v>19</v>
      </c>
      <c r="F158" s="246" t="s">
        <v>819</v>
      </c>
      <c r="G158" s="244"/>
      <c r="H158" s="247">
        <v>6.5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3" t="s">
        <v>163</v>
      </c>
      <c r="AU158" s="253" t="s">
        <v>81</v>
      </c>
      <c r="AV158" s="14" t="s">
        <v>81</v>
      </c>
      <c r="AW158" s="14" t="s">
        <v>33</v>
      </c>
      <c r="AX158" s="14" t="s">
        <v>72</v>
      </c>
      <c r="AY158" s="253" t="s">
        <v>152</v>
      </c>
    </row>
    <row r="159" s="13" customFormat="1">
      <c r="A159" s="13"/>
      <c r="B159" s="232"/>
      <c r="C159" s="233"/>
      <c r="D159" s="234" t="s">
        <v>163</v>
      </c>
      <c r="E159" s="235" t="s">
        <v>19</v>
      </c>
      <c r="F159" s="236" t="s">
        <v>225</v>
      </c>
      <c r="G159" s="233"/>
      <c r="H159" s="235" t="s">
        <v>19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163</v>
      </c>
      <c r="AU159" s="242" t="s">
        <v>81</v>
      </c>
      <c r="AV159" s="13" t="s">
        <v>79</v>
      </c>
      <c r="AW159" s="13" t="s">
        <v>33</v>
      </c>
      <c r="AX159" s="13" t="s">
        <v>72</v>
      </c>
      <c r="AY159" s="242" t="s">
        <v>152</v>
      </c>
    </row>
    <row r="160" s="14" customFormat="1">
      <c r="A160" s="14"/>
      <c r="B160" s="243"/>
      <c r="C160" s="244"/>
      <c r="D160" s="234" t="s">
        <v>163</v>
      </c>
      <c r="E160" s="245" t="s">
        <v>19</v>
      </c>
      <c r="F160" s="246" t="s">
        <v>820</v>
      </c>
      <c r="G160" s="244"/>
      <c r="H160" s="247">
        <v>8.1999999999999993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3" t="s">
        <v>163</v>
      </c>
      <c r="AU160" s="253" t="s">
        <v>81</v>
      </c>
      <c r="AV160" s="14" t="s">
        <v>81</v>
      </c>
      <c r="AW160" s="14" t="s">
        <v>33</v>
      </c>
      <c r="AX160" s="14" t="s">
        <v>72</v>
      </c>
      <c r="AY160" s="253" t="s">
        <v>152</v>
      </c>
    </row>
    <row r="161" s="15" customFormat="1">
      <c r="A161" s="15"/>
      <c r="B161" s="254"/>
      <c r="C161" s="255"/>
      <c r="D161" s="234" t="s">
        <v>163</v>
      </c>
      <c r="E161" s="256" t="s">
        <v>19</v>
      </c>
      <c r="F161" s="257" t="s">
        <v>194</v>
      </c>
      <c r="G161" s="255"/>
      <c r="H161" s="258">
        <v>28.199999999999999</v>
      </c>
      <c r="I161" s="259"/>
      <c r="J161" s="255"/>
      <c r="K161" s="255"/>
      <c r="L161" s="260"/>
      <c r="M161" s="261"/>
      <c r="N161" s="262"/>
      <c r="O161" s="262"/>
      <c r="P161" s="262"/>
      <c r="Q161" s="262"/>
      <c r="R161" s="262"/>
      <c r="S161" s="262"/>
      <c r="T161" s="263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4" t="s">
        <v>163</v>
      </c>
      <c r="AU161" s="264" t="s">
        <v>81</v>
      </c>
      <c r="AV161" s="15" t="s">
        <v>159</v>
      </c>
      <c r="AW161" s="15" t="s">
        <v>33</v>
      </c>
      <c r="AX161" s="15" t="s">
        <v>79</v>
      </c>
      <c r="AY161" s="264" t="s">
        <v>152</v>
      </c>
    </row>
    <row r="162" s="2" customFormat="1" ht="16.5" customHeight="1">
      <c r="A162" s="40"/>
      <c r="B162" s="41"/>
      <c r="C162" s="265" t="s">
        <v>245</v>
      </c>
      <c r="D162" s="265" t="s">
        <v>228</v>
      </c>
      <c r="E162" s="266" t="s">
        <v>229</v>
      </c>
      <c r="F162" s="267" t="s">
        <v>230</v>
      </c>
      <c r="G162" s="268" t="s">
        <v>231</v>
      </c>
      <c r="H162" s="269">
        <v>56.399999999999999</v>
      </c>
      <c r="I162" s="270"/>
      <c r="J162" s="271">
        <f>ROUND(I162*H162,2)</f>
        <v>0</v>
      </c>
      <c r="K162" s="267" t="s">
        <v>158</v>
      </c>
      <c r="L162" s="272"/>
      <c r="M162" s="273" t="s">
        <v>19</v>
      </c>
      <c r="N162" s="274" t="s">
        <v>43</v>
      </c>
      <c r="O162" s="86"/>
      <c r="P162" s="223">
        <f>O162*H162</f>
        <v>0</v>
      </c>
      <c r="Q162" s="223">
        <v>1</v>
      </c>
      <c r="R162" s="223">
        <f>Q162*H162</f>
        <v>56.399999999999999</v>
      </c>
      <c r="S162" s="223">
        <v>0</v>
      </c>
      <c r="T162" s="224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5" t="s">
        <v>208</v>
      </c>
      <c r="AT162" s="225" t="s">
        <v>228</v>
      </c>
      <c r="AU162" s="225" t="s">
        <v>81</v>
      </c>
      <c r="AY162" s="19" t="s">
        <v>152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9" t="s">
        <v>79</v>
      </c>
      <c r="BK162" s="226">
        <f>ROUND(I162*H162,2)</f>
        <v>0</v>
      </c>
      <c r="BL162" s="19" t="s">
        <v>159</v>
      </c>
      <c r="BM162" s="225" t="s">
        <v>677</v>
      </c>
    </row>
    <row r="163" s="14" customFormat="1">
      <c r="A163" s="14"/>
      <c r="B163" s="243"/>
      <c r="C163" s="244"/>
      <c r="D163" s="234" t="s">
        <v>163</v>
      </c>
      <c r="E163" s="245" t="s">
        <v>19</v>
      </c>
      <c r="F163" s="246" t="s">
        <v>821</v>
      </c>
      <c r="G163" s="244"/>
      <c r="H163" s="247">
        <v>56.399999999999999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3" t="s">
        <v>163</v>
      </c>
      <c r="AU163" s="253" t="s">
        <v>81</v>
      </c>
      <c r="AV163" s="14" t="s">
        <v>81</v>
      </c>
      <c r="AW163" s="14" t="s">
        <v>33</v>
      </c>
      <c r="AX163" s="14" t="s">
        <v>79</v>
      </c>
      <c r="AY163" s="253" t="s">
        <v>152</v>
      </c>
    </row>
    <row r="164" s="2" customFormat="1" ht="24.15" customHeight="1">
      <c r="A164" s="40"/>
      <c r="B164" s="41"/>
      <c r="C164" s="214" t="s">
        <v>254</v>
      </c>
      <c r="D164" s="214" t="s">
        <v>154</v>
      </c>
      <c r="E164" s="215" t="s">
        <v>234</v>
      </c>
      <c r="F164" s="216" t="s">
        <v>235</v>
      </c>
      <c r="G164" s="217" t="s">
        <v>231</v>
      </c>
      <c r="H164" s="218">
        <v>153.31999999999999</v>
      </c>
      <c r="I164" s="219"/>
      <c r="J164" s="220">
        <f>ROUND(I164*H164,2)</f>
        <v>0</v>
      </c>
      <c r="K164" s="216" t="s">
        <v>158</v>
      </c>
      <c r="L164" s="46"/>
      <c r="M164" s="221" t="s">
        <v>19</v>
      </c>
      <c r="N164" s="222" t="s">
        <v>43</v>
      </c>
      <c r="O164" s="86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5" t="s">
        <v>159</v>
      </c>
      <c r="AT164" s="225" t="s">
        <v>154</v>
      </c>
      <c r="AU164" s="225" t="s">
        <v>81</v>
      </c>
      <c r="AY164" s="19" t="s">
        <v>152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9" t="s">
        <v>79</v>
      </c>
      <c r="BK164" s="226">
        <f>ROUND(I164*H164,2)</f>
        <v>0</v>
      </c>
      <c r="BL164" s="19" t="s">
        <v>159</v>
      </c>
      <c r="BM164" s="225" t="s">
        <v>679</v>
      </c>
    </row>
    <row r="165" s="2" customFormat="1">
      <c r="A165" s="40"/>
      <c r="B165" s="41"/>
      <c r="C165" s="42"/>
      <c r="D165" s="227" t="s">
        <v>161</v>
      </c>
      <c r="E165" s="42"/>
      <c r="F165" s="228" t="s">
        <v>237</v>
      </c>
      <c r="G165" s="42"/>
      <c r="H165" s="42"/>
      <c r="I165" s="229"/>
      <c r="J165" s="42"/>
      <c r="K165" s="42"/>
      <c r="L165" s="46"/>
      <c r="M165" s="230"/>
      <c r="N165" s="231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161</v>
      </c>
      <c r="AU165" s="19" t="s">
        <v>81</v>
      </c>
    </row>
    <row r="166" s="14" customFormat="1">
      <c r="A166" s="14"/>
      <c r="B166" s="243"/>
      <c r="C166" s="244"/>
      <c r="D166" s="234" t="s">
        <v>163</v>
      </c>
      <c r="E166" s="245" t="s">
        <v>19</v>
      </c>
      <c r="F166" s="246" t="s">
        <v>822</v>
      </c>
      <c r="G166" s="244"/>
      <c r="H166" s="247">
        <v>153.31999999999999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163</v>
      </c>
      <c r="AU166" s="253" t="s">
        <v>81</v>
      </c>
      <c r="AV166" s="14" t="s">
        <v>81</v>
      </c>
      <c r="AW166" s="14" t="s">
        <v>33</v>
      </c>
      <c r="AX166" s="14" t="s">
        <v>79</v>
      </c>
      <c r="AY166" s="253" t="s">
        <v>152</v>
      </c>
    </row>
    <row r="167" s="2" customFormat="1" ht="24.15" customHeight="1">
      <c r="A167" s="40"/>
      <c r="B167" s="41"/>
      <c r="C167" s="214" t="s">
        <v>259</v>
      </c>
      <c r="D167" s="214" t="s">
        <v>154</v>
      </c>
      <c r="E167" s="215" t="s">
        <v>240</v>
      </c>
      <c r="F167" s="216" t="s">
        <v>241</v>
      </c>
      <c r="G167" s="217" t="s">
        <v>186</v>
      </c>
      <c r="H167" s="218">
        <v>85.177999999999997</v>
      </c>
      <c r="I167" s="219"/>
      <c r="J167" s="220">
        <f>ROUND(I167*H167,2)</f>
        <v>0</v>
      </c>
      <c r="K167" s="216" t="s">
        <v>158</v>
      </c>
      <c r="L167" s="46"/>
      <c r="M167" s="221" t="s">
        <v>19</v>
      </c>
      <c r="N167" s="222" t="s">
        <v>43</v>
      </c>
      <c r="O167" s="86"/>
      <c r="P167" s="223">
        <f>O167*H167</f>
        <v>0</v>
      </c>
      <c r="Q167" s="223">
        <v>0</v>
      </c>
      <c r="R167" s="223">
        <f>Q167*H167</f>
        <v>0</v>
      </c>
      <c r="S167" s="223">
        <v>0</v>
      </c>
      <c r="T167" s="224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25" t="s">
        <v>159</v>
      </c>
      <c r="AT167" s="225" t="s">
        <v>154</v>
      </c>
      <c r="AU167" s="225" t="s">
        <v>81</v>
      </c>
      <c r="AY167" s="19" t="s">
        <v>152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9" t="s">
        <v>79</v>
      </c>
      <c r="BK167" s="226">
        <f>ROUND(I167*H167,2)</f>
        <v>0</v>
      </c>
      <c r="BL167" s="19" t="s">
        <v>159</v>
      </c>
      <c r="BM167" s="225" t="s">
        <v>681</v>
      </c>
    </row>
    <row r="168" s="2" customFormat="1">
      <c r="A168" s="40"/>
      <c r="B168" s="41"/>
      <c r="C168" s="42"/>
      <c r="D168" s="227" t="s">
        <v>161</v>
      </c>
      <c r="E168" s="42"/>
      <c r="F168" s="228" t="s">
        <v>243</v>
      </c>
      <c r="G168" s="42"/>
      <c r="H168" s="42"/>
      <c r="I168" s="229"/>
      <c r="J168" s="42"/>
      <c r="K168" s="42"/>
      <c r="L168" s="46"/>
      <c r="M168" s="230"/>
      <c r="N168" s="231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161</v>
      </c>
      <c r="AU168" s="19" t="s">
        <v>81</v>
      </c>
    </row>
    <row r="169" s="14" customFormat="1">
      <c r="A169" s="14"/>
      <c r="B169" s="243"/>
      <c r="C169" s="244"/>
      <c r="D169" s="234" t="s">
        <v>163</v>
      </c>
      <c r="E169" s="245" t="s">
        <v>19</v>
      </c>
      <c r="F169" s="246" t="s">
        <v>823</v>
      </c>
      <c r="G169" s="244"/>
      <c r="H169" s="247">
        <v>85.177999999999997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3" t="s">
        <v>163</v>
      </c>
      <c r="AU169" s="253" t="s">
        <v>81</v>
      </c>
      <c r="AV169" s="14" t="s">
        <v>81</v>
      </c>
      <c r="AW169" s="14" t="s">
        <v>33</v>
      </c>
      <c r="AX169" s="14" t="s">
        <v>79</v>
      </c>
      <c r="AY169" s="253" t="s">
        <v>152</v>
      </c>
    </row>
    <row r="170" s="2" customFormat="1" ht="24.15" customHeight="1">
      <c r="A170" s="40"/>
      <c r="B170" s="41"/>
      <c r="C170" s="214" t="s">
        <v>265</v>
      </c>
      <c r="D170" s="214" t="s">
        <v>154</v>
      </c>
      <c r="E170" s="215" t="s">
        <v>246</v>
      </c>
      <c r="F170" s="216" t="s">
        <v>247</v>
      </c>
      <c r="G170" s="217" t="s">
        <v>186</v>
      </c>
      <c r="H170" s="218">
        <v>14.92</v>
      </c>
      <c r="I170" s="219"/>
      <c r="J170" s="220">
        <f>ROUND(I170*H170,2)</f>
        <v>0</v>
      </c>
      <c r="K170" s="216" t="s">
        <v>158</v>
      </c>
      <c r="L170" s="46"/>
      <c r="M170" s="221" t="s">
        <v>19</v>
      </c>
      <c r="N170" s="222" t="s">
        <v>43</v>
      </c>
      <c r="O170" s="86"/>
      <c r="P170" s="223">
        <f>O170*H170</f>
        <v>0</v>
      </c>
      <c r="Q170" s="223">
        <v>0</v>
      </c>
      <c r="R170" s="223">
        <f>Q170*H170</f>
        <v>0</v>
      </c>
      <c r="S170" s="223">
        <v>0</v>
      </c>
      <c r="T170" s="224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5" t="s">
        <v>159</v>
      </c>
      <c r="AT170" s="225" t="s">
        <v>154</v>
      </c>
      <c r="AU170" s="225" t="s">
        <v>81</v>
      </c>
      <c r="AY170" s="19" t="s">
        <v>152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9" t="s">
        <v>79</v>
      </c>
      <c r="BK170" s="226">
        <f>ROUND(I170*H170,2)</f>
        <v>0</v>
      </c>
      <c r="BL170" s="19" t="s">
        <v>159</v>
      </c>
      <c r="BM170" s="225" t="s">
        <v>683</v>
      </c>
    </row>
    <row r="171" s="2" customFormat="1">
      <c r="A171" s="40"/>
      <c r="B171" s="41"/>
      <c r="C171" s="42"/>
      <c r="D171" s="227" t="s">
        <v>161</v>
      </c>
      <c r="E171" s="42"/>
      <c r="F171" s="228" t="s">
        <v>249</v>
      </c>
      <c r="G171" s="42"/>
      <c r="H171" s="42"/>
      <c r="I171" s="229"/>
      <c r="J171" s="42"/>
      <c r="K171" s="42"/>
      <c r="L171" s="46"/>
      <c r="M171" s="230"/>
      <c r="N171" s="231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161</v>
      </c>
      <c r="AU171" s="19" t="s">
        <v>81</v>
      </c>
    </row>
    <row r="172" s="13" customFormat="1">
      <c r="A172" s="13"/>
      <c r="B172" s="232"/>
      <c r="C172" s="233"/>
      <c r="D172" s="234" t="s">
        <v>163</v>
      </c>
      <c r="E172" s="235" t="s">
        <v>19</v>
      </c>
      <c r="F172" s="236" t="s">
        <v>824</v>
      </c>
      <c r="G172" s="233"/>
      <c r="H172" s="235" t="s">
        <v>19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163</v>
      </c>
      <c r="AU172" s="242" t="s">
        <v>81</v>
      </c>
      <c r="AV172" s="13" t="s">
        <v>79</v>
      </c>
      <c r="AW172" s="13" t="s">
        <v>33</v>
      </c>
      <c r="AX172" s="13" t="s">
        <v>72</v>
      </c>
      <c r="AY172" s="242" t="s">
        <v>152</v>
      </c>
    </row>
    <row r="173" s="14" customFormat="1">
      <c r="A173" s="14"/>
      <c r="B173" s="243"/>
      <c r="C173" s="244"/>
      <c r="D173" s="234" t="s">
        <v>163</v>
      </c>
      <c r="E173" s="245" t="s">
        <v>19</v>
      </c>
      <c r="F173" s="246" t="s">
        <v>825</v>
      </c>
      <c r="G173" s="244"/>
      <c r="H173" s="247">
        <v>7.9199999999999999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163</v>
      </c>
      <c r="AU173" s="253" t="s">
        <v>81</v>
      </c>
      <c r="AV173" s="14" t="s">
        <v>81</v>
      </c>
      <c r="AW173" s="14" t="s">
        <v>33</v>
      </c>
      <c r="AX173" s="14" t="s">
        <v>72</v>
      </c>
      <c r="AY173" s="253" t="s">
        <v>152</v>
      </c>
    </row>
    <row r="174" s="13" customFormat="1">
      <c r="A174" s="13"/>
      <c r="B174" s="232"/>
      <c r="C174" s="233"/>
      <c r="D174" s="234" t="s">
        <v>163</v>
      </c>
      <c r="E174" s="235" t="s">
        <v>19</v>
      </c>
      <c r="F174" s="236" t="s">
        <v>250</v>
      </c>
      <c r="G174" s="233"/>
      <c r="H174" s="235" t="s">
        <v>19</v>
      </c>
      <c r="I174" s="237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2" t="s">
        <v>163</v>
      </c>
      <c r="AU174" s="242" t="s">
        <v>81</v>
      </c>
      <c r="AV174" s="13" t="s">
        <v>79</v>
      </c>
      <c r="AW174" s="13" t="s">
        <v>33</v>
      </c>
      <c r="AX174" s="13" t="s">
        <v>72</v>
      </c>
      <c r="AY174" s="242" t="s">
        <v>152</v>
      </c>
    </row>
    <row r="175" s="14" customFormat="1">
      <c r="A175" s="14"/>
      <c r="B175" s="243"/>
      <c r="C175" s="244"/>
      <c r="D175" s="234" t="s">
        <v>163</v>
      </c>
      <c r="E175" s="245" t="s">
        <v>19</v>
      </c>
      <c r="F175" s="246" t="s">
        <v>826</v>
      </c>
      <c r="G175" s="244"/>
      <c r="H175" s="247">
        <v>37.277999999999999</v>
      </c>
      <c r="I175" s="248"/>
      <c r="J175" s="244"/>
      <c r="K175" s="244"/>
      <c r="L175" s="249"/>
      <c r="M175" s="250"/>
      <c r="N175" s="251"/>
      <c r="O175" s="251"/>
      <c r="P175" s="251"/>
      <c r="Q175" s="251"/>
      <c r="R175" s="251"/>
      <c r="S175" s="251"/>
      <c r="T175" s="25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3" t="s">
        <v>163</v>
      </c>
      <c r="AU175" s="253" t="s">
        <v>81</v>
      </c>
      <c r="AV175" s="14" t="s">
        <v>81</v>
      </c>
      <c r="AW175" s="14" t="s">
        <v>33</v>
      </c>
      <c r="AX175" s="14" t="s">
        <v>72</v>
      </c>
      <c r="AY175" s="253" t="s">
        <v>152</v>
      </c>
    </row>
    <row r="176" s="14" customFormat="1">
      <c r="A176" s="14"/>
      <c r="B176" s="243"/>
      <c r="C176" s="244"/>
      <c r="D176" s="234" t="s">
        <v>163</v>
      </c>
      <c r="E176" s="245" t="s">
        <v>19</v>
      </c>
      <c r="F176" s="246" t="s">
        <v>827</v>
      </c>
      <c r="G176" s="244"/>
      <c r="H176" s="247">
        <v>-4.1420000000000003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3" t="s">
        <v>163</v>
      </c>
      <c r="AU176" s="253" t="s">
        <v>81</v>
      </c>
      <c r="AV176" s="14" t="s">
        <v>81</v>
      </c>
      <c r="AW176" s="14" t="s">
        <v>33</v>
      </c>
      <c r="AX176" s="14" t="s">
        <v>72</v>
      </c>
      <c r="AY176" s="253" t="s">
        <v>152</v>
      </c>
    </row>
    <row r="177" s="14" customFormat="1">
      <c r="A177" s="14"/>
      <c r="B177" s="243"/>
      <c r="C177" s="244"/>
      <c r="D177" s="234" t="s">
        <v>163</v>
      </c>
      <c r="E177" s="245" t="s">
        <v>19</v>
      </c>
      <c r="F177" s="246" t="s">
        <v>828</v>
      </c>
      <c r="G177" s="244"/>
      <c r="H177" s="247">
        <v>-26.135999999999999</v>
      </c>
      <c r="I177" s="248"/>
      <c r="J177" s="244"/>
      <c r="K177" s="244"/>
      <c r="L177" s="249"/>
      <c r="M177" s="250"/>
      <c r="N177" s="251"/>
      <c r="O177" s="251"/>
      <c r="P177" s="251"/>
      <c r="Q177" s="251"/>
      <c r="R177" s="251"/>
      <c r="S177" s="251"/>
      <c r="T177" s="25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3" t="s">
        <v>163</v>
      </c>
      <c r="AU177" s="253" t="s">
        <v>81</v>
      </c>
      <c r="AV177" s="14" t="s">
        <v>81</v>
      </c>
      <c r="AW177" s="14" t="s">
        <v>33</v>
      </c>
      <c r="AX177" s="14" t="s">
        <v>72</v>
      </c>
      <c r="AY177" s="253" t="s">
        <v>152</v>
      </c>
    </row>
    <row r="178" s="15" customFormat="1">
      <c r="A178" s="15"/>
      <c r="B178" s="254"/>
      <c r="C178" s="255"/>
      <c r="D178" s="234" t="s">
        <v>163</v>
      </c>
      <c r="E178" s="256" t="s">
        <v>19</v>
      </c>
      <c r="F178" s="257" t="s">
        <v>194</v>
      </c>
      <c r="G178" s="255"/>
      <c r="H178" s="258">
        <v>14.92</v>
      </c>
      <c r="I178" s="259"/>
      <c r="J178" s="255"/>
      <c r="K178" s="255"/>
      <c r="L178" s="260"/>
      <c r="M178" s="261"/>
      <c r="N178" s="262"/>
      <c r="O178" s="262"/>
      <c r="P178" s="262"/>
      <c r="Q178" s="262"/>
      <c r="R178" s="262"/>
      <c r="S178" s="262"/>
      <c r="T178" s="263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4" t="s">
        <v>163</v>
      </c>
      <c r="AU178" s="264" t="s">
        <v>81</v>
      </c>
      <c r="AV178" s="15" t="s">
        <v>159</v>
      </c>
      <c r="AW178" s="15" t="s">
        <v>33</v>
      </c>
      <c r="AX178" s="15" t="s">
        <v>79</v>
      </c>
      <c r="AY178" s="264" t="s">
        <v>152</v>
      </c>
    </row>
    <row r="179" s="2" customFormat="1" ht="16.5" customHeight="1">
      <c r="A179" s="40"/>
      <c r="B179" s="41"/>
      <c r="C179" s="265" t="s">
        <v>271</v>
      </c>
      <c r="D179" s="265" t="s">
        <v>228</v>
      </c>
      <c r="E179" s="266" t="s">
        <v>255</v>
      </c>
      <c r="F179" s="267" t="s">
        <v>256</v>
      </c>
      <c r="G179" s="268" t="s">
        <v>231</v>
      </c>
      <c r="H179" s="269">
        <v>14</v>
      </c>
      <c r="I179" s="270"/>
      <c r="J179" s="271">
        <f>ROUND(I179*H179,2)</f>
        <v>0</v>
      </c>
      <c r="K179" s="267" t="s">
        <v>158</v>
      </c>
      <c r="L179" s="272"/>
      <c r="M179" s="273" t="s">
        <v>19</v>
      </c>
      <c r="N179" s="274" t="s">
        <v>43</v>
      </c>
      <c r="O179" s="86"/>
      <c r="P179" s="223">
        <f>O179*H179</f>
        <v>0</v>
      </c>
      <c r="Q179" s="223">
        <v>1</v>
      </c>
      <c r="R179" s="223">
        <f>Q179*H179</f>
        <v>14</v>
      </c>
      <c r="S179" s="223">
        <v>0</v>
      </c>
      <c r="T179" s="224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5" t="s">
        <v>208</v>
      </c>
      <c r="AT179" s="225" t="s">
        <v>228</v>
      </c>
      <c r="AU179" s="225" t="s">
        <v>81</v>
      </c>
      <c r="AY179" s="19" t="s">
        <v>152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9" t="s">
        <v>79</v>
      </c>
      <c r="BK179" s="226">
        <f>ROUND(I179*H179,2)</f>
        <v>0</v>
      </c>
      <c r="BL179" s="19" t="s">
        <v>159</v>
      </c>
      <c r="BM179" s="225" t="s">
        <v>684</v>
      </c>
    </row>
    <row r="180" s="13" customFormat="1">
      <c r="A180" s="13"/>
      <c r="B180" s="232"/>
      <c r="C180" s="233"/>
      <c r="D180" s="234" t="s">
        <v>163</v>
      </c>
      <c r="E180" s="235" t="s">
        <v>19</v>
      </c>
      <c r="F180" s="236" t="s">
        <v>250</v>
      </c>
      <c r="G180" s="233"/>
      <c r="H180" s="235" t="s">
        <v>19</v>
      </c>
      <c r="I180" s="237"/>
      <c r="J180" s="233"/>
      <c r="K180" s="233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163</v>
      </c>
      <c r="AU180" s="242" t="s">
        <v>81</v>
      </c>
      <c r="AV180" s="13" t="s">
        <v>79</v>
      </c>
      <c r="AW180" s="13" t="s">
        <v>33</v>
      </c>
      <c r="AX180" s="13" t="s">
        <v>72</v>
      </c>
      <c r="AY180" s="242" t="s">
        <v>152</v>
      </c>
    </row>
    <row r="181" s="14" customFormat="1">
      <c r="A181" s="14"/>
      <c r="B181" s="243"/>
      <c r="C181" s="244"/>
      <c r="D181" s="234" t="s">
        <v>163</v>
      </c>
      <c r="E181" s="245" t="s">
        <v>19</v>
      </c>
      <c r="F181" s="246" t="s">
        <v>826</v>
      </c>
      <c r="G181" s="244"/>
      <c r="H181" s="247">
        <v>37.277999999999999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3" t="s">
        <v>163</v>
      </c>
      <c r="AU181" s="253" t="s">
        <v>81</v>
      </c>
      <c r="AV181" s="14" t="s">
        <v>81</v>
      </c>
      <c r="AW181" s="14" t="s">
        <v>33</v>
      </c>
      <c r="AX181" s="14" t="s">
        <v>72</v>
      </c>
      <c r="AY181" s="253" t="s">
        <v>152</v>
      </c>
    </row>
    <row r="182" s="14" customFormat="1">
      <c r="A182" s="14"/>
      <c r="B182" s="243"/>
      <c r="C182" s="244"/>
      <c r="D182" s="234" t="s">
        <v>163</v>
      </c>
      <c r="E182" s="245" t="s">
        <v>19</v>
      </c>
      <c r="F182" s="246" t="s">
        <v>827</v>
      </c>
      <c r="G182" s="244"/>
      <c r="H182" s="247">
        <v>-4.1420000000000003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3" t="s">
        <v>163</v>
      </c>
      <c r="AU182" s="253" t="s">
        <v>81</v>
      </c>
      <c r="AV182" s="14" t="s">
        <v>81</v>
      </c>
      <c r="AW182" s="14" t="s">
        <v>33</v>
      </c>
      <c r="AX182" s="14" t="s">
        <v>72</v>
      </c>
      <c r="AY182" s="253" t="s">
        <v>152</v>
      </c>
    </row>
    <row r="183" s="14" customFormat="1">
      <c r="A183" s="14"/>
      <c r="B183" s="243"/>
      <c r="C183" s="244"/>
      <c r="D183" s="234" t="s">
        <v>163</v>
      </c>
      <c r="E183" s="245" t="s">
        <v>19</v>
      </c>
      <c r="F183" s="246" t="s">
        <v>828</v>
      </c>
      <c r="G183" s="244"/>
      <c r="H183" s="247">
        <v>-26.135999999999999</v>
      </c>
      <c r="I183" s="248"/>
      <c r="J183" s="244"/>
      <c r="K183" s="244"/>
      <c r="L183" s="249"/>
      <c r="M183" s="250"/>
      <c r="N183" s="251"/>
      <c r="O183" s="251"/>
      <c r="P183" s="251"/>
      <c r="Q183" s="251"/>
      <c r="R183" s="251"/>
      <c r="S183" s="251"/>
      <c r="T183" s="25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3" t="s">
        <v>163</v>
      </c>
      <c r="AU183" s="253" t="s">
        <v>81</v>
      </c>
      <c r="AV183" s="14" t="s">
        <v>81</v>
      </c>
      <c r="AW183" s="14" t="s">
        <v>33</v>
      </c>
      <c r="AX183" s="14" t="s">
        <v>72</v>
      </c>
      <c r="AY183" s="253" t="s">
        <v>152</v>
      </c>
    </row>
    <row r="184" s="15" customFormat="1">
      <c r="A184" s="15"/>
      <c r="B184" s="254"/>
      <c r="C184" s="255"/>
      <c r="D184" s="234" t="s">
        <v>163</v>
      </c>
      <c r="E184" s="256" t="s">
        <v>19</v>
      </c>
      <c r="F184" s="257" t="s">
        <v>194</v>
      </c>
      <c r="G184" s="255"/>
      <c r="H184" s="258">
        <v>7</v>
      </c>
      <c r="I184" s="259"/>
      <c r="J184" s="255"/>
      <c r="K184" s="255"/>
      <c r="L184" s="260"/>
      <c r="M184" s="261"/>
      <c r="N184" s="262"/>
      <c r="O184" s="262"/>
      <c r="P184" s="262"/>
      <c r="Q184" s="262"/>
      <c r="R184" s="262"/>
      <c r="S184" s="262"/>
      <c r="T184" s="263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64" t="s">
        <v>163</v>
      </c>
      <c r="AU184" s="264" t="s">
        <v>81</v>
      </c>
      <c r="AV184" s="15" t="s">
        <v>159</v>
      </c>
      <c r="AW184" s="15" t="s">
        <v>33</v>
      </c>
      <c r="AX184" s="15" t="s">
        <v>79</v>
      </c>
      <c r="AY184" s="264" t="s">
        <v>152</v>
      </c>
    </row>
    <row r="185" s="14" customFormat="1">
      <c r="A185" s="14"/>
      <c r="B185" s="243"/>
      <c r="C185" s="244"/>
      <c r="D185" s="234" t="s">
        <v>163</v>
      </c>
      <c r="E185" s="244"/>
      <c r="F185" s="246" t="s">
        <v>829</v>
      </c>
      <c r="G185" s="244"/>
      <c r="H185" s="247">
        <v>14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3" t="s">
        <v>163</v>
      </c>
      <c r="AU185" s="253" t="s">
        <v>81</v>
      </c>
      <c r="AV185" s="14" t="s">
        <v>81</v>
      </c>
      <c r="AW185" s="14" t="s">
        <v>4</v>
      </c>
      <c r="AX185" s="14" t="s">
        <v>79</v>
      </c>
      <c r="AY185" s="253" t="s">
        <v>152</v>
      </c>
    </row>
    <row r="186" s="2" customFormat="1" ht="37.8" customHeight="1">
      <c r="A186" s="40"/>
      <c r="B186" s="41"/>
      <c r="C186" s="214" t="s">
        <v>278</v>
      </c>
      <c r="D186" s="214" t="s">
        <v>154</v>
      </c>
      <c r="E186" s="215" t="s">
        <v>830</v>
      </c>
      <c r="F186" s="216" t="s">
        <v>831</v>
      </c>
      <c r="G186" s="217" t="s">
        <v>186</v>
      </c>
      <c r="H186" s="218">
        <v>3.6000000000000001</v>
      </c>
      <c r="I186" s="219"/>
      <c r="J186" s="220">
        <f>ROUND(I186*H186,2)</f>
        <v>0</v>
      </c>
      <c r="K186" s="216" t="s">
        <v>158</v>
      </c>
      <c r="L186" s="46"/>
      <c r="M186" s="221" t="s">
        <v>19</v>
      </c>
      <c r="N186" s="222" t="s">
        <v>43</v>
      </c>
      <c r="O186" s="86"/>
      <c r="P186" s="223">
        <f>O186*H186</f>
        <v>0</v>
      </c>
      <c r="Q186" s="223">
        <v>0</v>
      </c>
      <c r="R186" s="223">
        <f>Q186*H186</f>
        <v>0</v>
      </c>
      <c r="S186" s="223">
        <v>0</v>
      </c>
      <c r="T186" s="224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5" t="s">
        <v>159</v>
      </c>
      <c r="AT186" s="225" t="s">
        <v>154</v>
      </c>
      <c r="AU186" s="225" t="s">
        <v>81</v>
      </c>
      <c r="AY186" s="19" t="s">
        <v>152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9" t="s">
        <v>79</v>
      </c>
      <c r="BK186" s="226">
        <f>ROUND(I186*H186,2)</f>
        <v>0</v>
      </c>
      <c r="BL186" s="19" t="s">
        <v>159</v>
      </c>
      <c r="BM186" s="225" t="s">
        <v>832</v>
      </c>
    </row>
    <row r="187" s="2" customFormat="1">
      <c r="A187" s="40"/>
      <c r="B187" s="41"/>
      <c r="C187" s="42"/>
      <c r="D187" s="227" t="s">
        <v>161</v>
      </c>
      <c r="E187" s="42"/>
      <c r="F187" s="228" t="s">
        <v>833</v>
      </c>
      <c r="G187" s="42"/>
      <c r="H187" s="42"/>
      <c r="I187" s="229"/>
      <c r="J187" s="42"/>
      <c r="K187" s="42"/>
      <c r="L187" s="46"/>
      <c r="M187" s="230"/>
      <c r="N187" s="231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161</v>
      </c>
      <c r="AU187" s="19" t="s">
        <v>81</v>
      </c>
    </row>
    <row r="188" s="14" customFormat="1">
      <c r="A188" s="14"/>
      <c r="B188" s="243"/>
      <c r="C188" s="244"/>
      <c r="D188" s="234" t="s">
        <v>163</v>
      </c>
      <c r="E188" s="245" t="s">
        <v>19</v>
      </c>
      <c r="F188" s="246" t="s">
        <v>834</v>
      </c>
      <c r="G188" s="244"/>
      <c r="H188" s="247">
        <v>3.6000000000000001</v>
      </c>
      <c r="I188" s="248"/>
      <c r="J188" s="244"/>
      <c r="K188" s="244"/>
      <c r="L188" s="249"/>
      <c r="M188" s="250"/>
      <c r="N188" s="251"/>
      <c r="O188" s="251"/>
      <c r="P188" s="251"/>
      <c r="Q188" s="251"/>
      <c r="R188" s="251"/>
      <c r="S188" s="251"/>
      <c r="T188" s="25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3" t="s">
        <v>163</v>
      </c>
      <c r="AU188" s="253" t="s">
        <v>81</v>
      </c>
      <c r="AV188" s="14" t="s">
        <v>81</v>
      </c>
      <c r="AW188" s="14" t="s">
        <v>33</v>
      </c>
      <c r="AX188" s="14" t="s">
        <v>79</v>
      </c>
      <c r="AY188" s="253" t="s">
        <v>152</v>
      </c>
    </row>
    <row r="189" s="2" customFormat="1" ht="16.5" customHeight="1">
      <c r="A189" s="40"/>
      <c r="B189" s="41"/>
      <c r="C189" s="265" t="s">
        <v>285</v>
      </c>
      <c r="D189" s="265" t="s">
        <v>228</v>
      </c>
      <c r="E189" s="266" t="s">
        <v>835</v>
      </c>
      <c r="F189" s="267" t="s">
        <v>836</v>
      </c>
      <c r="G189" s="268" t="s">
        <v>231</v>
      </c>
      <c r="H189" s="269">
        <v>7.2000000000000002</v>
      </c>
      <c r="I189" s="270"/>
      <c r="J189" s="271">
        <f>ROUND(I189*H189,2)</f>
        <v>0</v>
      </c>
      <c r="K189" s="267" t="s">
        <v>158</v>
      </c>
      <c r="L189" s="272"/>
      <c r="M189" s="273" t="s">
        <v>19</v>
      </c>
      <c r="N189" s="274" t="s">
        <v>43</v>
      </c>
      <c r="O189" s="86"/>
      <c r="P189" s="223">
        <f>O189*H189</f>
        <v>0</v>
      </c>
      <c r="Q189" s="223">
        <v>1</v>
      </c>
      <c r="R189" s="223">
        <f>Q189*H189</f>
        <v>7.2000000000000002</v>
      </c>
      <c r="S189" s="223">
        <v>0</v>
      </c>
      <c r="T189" s="224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5" t="s">
        <v>208</v>
      </c>
      <c r="AT189" s="225" t="s">
        <v>228</v>
      </c>
      <c r="AU189" s="225" t="s">
        <v>81</v>
      </c>
      <c r="AY189" s="19" t="s">
        <v>152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9" t="s">
        <v>79</v>
      </c>
      <c r="BK189" s="226">
        <f>ROUND(I189*H189,2)</f>
        <v>0</v>
      </c>
      <c r="BL189" s="19" t="s">
        <v>159</v>
      </c>
      <c r="BM189" s="225" t="s">
        <v>837</v>
      </c>
    </row>
    <row r="190" s="14" customFormat="1">
      <c r="A190" s="14"/>
      <c r="B190" s="243"/>
      <c r="C190" s="244"/>
      <c r="D190" s="234" t="s">
        <v>163</v>
      </c>
      <c r="E190" s="244"/>
      <c r="F190" s="246" t="s">
        <v>838</v>
      </c>
      <c r="G190" s="244"/>
      <c r="H190" s="247">
        <v>7.2000000000000002</v>
      </c>
      <c r="I190" s="248"/>
      <c r="J190" s="244"/>
      <c r="K190" s="244"/>
      <c r="L190" s="249"/>
      <c r="M190" s="250"/>
      <c r="N190" s="251"/>
      <c r="O190" s="251"/>
      <c r="P190" s="251"/>
      <c r="Q190" s="251"/>
      <c r="R190" s="251"/>
      <c r="S190" s="251"/>
      <c r="T190" s="25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3" t="s">
        <v>163</v>
      </c>
      <c r="AU190" s="253" t="s">
        <v>81</v>
      </c>
      <c r="AV190" s="14" t="s">
        <v>81</v>
      </c>
      <c r="AW190" s="14" t="s">
        <v>4</v>
      </c>
      <c r="AX190" s="14" t="s">
        <v>79</v>
      </c>
      <c r="AY190" s="253" t="s">
        <v>152</v>
      </c>
    </row>
    <row r="191" s="2" customFormat="1" ht="24.15" customHeight="1">
      <c r="A191" s="40"/>
      <c r="B191" s="41"/>
      <c r="C191" s="214" t="s">
        <v>7</v>
      </c>
      <c r="D191" s="214" t="s">
        <v>154</v>
      </c>
      <c r="E191" s="215" t="s">
        <v>260</v>
      </c>
      <c r="F191" s="216" t="s">
        <v>261</v>
      </c>
      <c r="G191" s="217" t="s">
        <v>157</v>
      </c>
      <c r="H191" s="218">
        <v>15</v>
      </c>
      <c r="I191" s="219"/>
      <c r="J191" s="220">
        <f>ROUND(I191*H191,2)</f>
        <v>0</v>
      </c>
      <c r="K191" s="216" t="s">
        <v>158</v>
      </c>
      <c r="L191" s="46"/>
      <c r="M191" s="221" t="s">
        <v>19</v>
      </c>
      <c r="N191" s="222" t="s">
        <v>43</v>
      </c>
      <c r="O191" s="86"/>
      <c r="P191" s="223">
        <f>O191*H191</f>
        <v>0</v>
      </c>
      <c r="Q191" s="223">
        <v>0</v>
      </c>
      <c r="R191" s="223">
        <f>Q191*H191</f>
        <v>0</v>
      </c>
      <c r="S191" s="223">
        <v>0</v>
      </c>
      <c r="T191" s="224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25" t="s">
        <v>159</v>
      </c>
      <c r="AT191" s="225" t="s">
        <v>154</v>
      </c>
      <c r="AU191" s="225" t="s">
        <v>81</v>
      </c>
      <c r="AY191" s="19" t="s">
        <v>152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9" t="s">
        <v>79</v>
      </c>
      <c r="BK191" s="226">
        <f>ROUND(I191*H191,2)</f>
        <v>0</v>
      </c>
      <c r="BL191" s="19" t="s">
        <v>159</v>
      </c>
      <c r="BM191" s="225" t="s">
        <v>685</v>
      </c>
    </row>
    <row r="192" s="2" customFormat="1">
      <c r="A192" s="40"/>
      <c r="B192" s="41"/>
      <c r="C192" s="42"/>
      <c r="D192" s="227" t="s">
        <v>161</v>
      </c>
      <c r="E192" s="42"/>
      <c r="F192" s="228" t="s">
        <v>263</v>
      </c>
      <c r="G192" s="42"/>
      <c r="H192" s="42"/>
      <c r="I192" s="229"/>
      <c r="J192" s="42"/>
      <c r="K192" s="42"/>
      <c r="L192" s="46"/>
      <c r="M192" s="230"/>
      <c r="N192" s="231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161</v>
      </c>
      <c r="AU192" s="19" t="s">
        <v>81</v>
      </c>
    </row>
    <row r="193" s="2" customFormat="1" ht="16.5" customHeight="1">
      <c r="A193" s="40"/>
      <c r="B193" s="41"/>
      <c r="C193" s="265" t="s">
        <v>296</v>
      </c>
      <c r="D193" s="265" t="s">
        <v>228</v>
      </c>
      <c r="E193" s="266" t="s">
        <v>266</v>
      </c>
      <c r="F193" s="267" t="s">
        <v>267</v>
      </c>
      <c r="G193" s="268" t="s">
        <v>268</v>
      </c>
      <c r="H193" s="269">
        <v>0.29999999999999999</v>
      </c>
      <c r="I193" s="270"/>
      <c r="J193" s="271">
        <f>ROUND(I193*H193,2)</f>
        <v>0</v>
      </c>
      <c r="K193" s="267" t="s">
        <v>158</v>
      </c>
      <c r="L193" s="272"/>
      <c r="M193" s="273" t="s">
        <v>19</v>
      </c>
      <c r="N193" s="274" t="s">
        <v>43</v>
      </c>
      <c r="O193" s="86"/>
      <c r="P193" s="223">
        <f>O193*H193</f>
        <v>0</v>
      </c>
      <c r="Q193" s="223">
        <v>0.001</v>
      </c>
      <c r="R193" s="223">
        <f>Q193*H193</f>
        <v>0.00029999999999999997</v>
      </c>
      <c r="S193" s="223">
        <v>0</v>
      </c>
      <c r="T193" s="224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5" t="s">
        <v>208</v>
      </c>
      <c r="AT193" s="225" t="s">
        <v>228</v>
      </c>
      <c r="AU193" s="225" t="s">
        <v>81</v>
      </c>
      <c r="AY193" s="19" t="s">
        <v>152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9" t="s">
        <v>79</v>
      </c>
      <c r="BK193" s="226">
        <f>ROUND(I193*H193,2)</f>
        <v>0</v>
      </c>
      <c r="BL193" s="19" t="s">
        <v>159</v>
      </c>
      <c r="BM193" s="225" t="s">
        <v>687</v>
      </c>
    </row>
    <row r="194" s="14" customFormat="1">
      <c r="A194" s="14"/>
      <c r="B194" s="243"/>
      <c r="C194" s="244"/>
      <c r="D194" s="234" t="s">
        <v>163</v>
      </c>
      <c r="E194" s="244"/>
      <c r="F194" s="246" t="s">
        <v>839</v>
      </c>
      <c r="G194" s="244"/>
      <c r="H194" s="247">
        <v>0.29999999999999999</v>
      </c>
      <c r="I194" s="248"/>
      <c r="J194" s="244"/>
      <c r="K194" s="244"/>
      <c r="L194" s="249"/>
      <c r="M194" s="250"/>
      <c r="N194" s="251"/>
      <c r="O194" s="251"/>
      <c r="P194" s="251"/>
      <c r="Q194" s="251"/>
      <c r="R194" s="251"/>
      <c r="S194" s="251"/>
      <c r="T194" s="25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3" t="s">
        <v>163</v>
      </c>
      <c r="AU194" s="253" t="s">
        <v>81</v>
      </c>
      <c r="AV194" s="14" t="s">
        <v>81</v>
      </c>
      <c r="AW194" s="14" t="s">
        <v>4</v>
      </c>
      <c r="AX194" s="14" t="s">
        <v>79</v>
      </c>
      <c r="AY194" s="253" t="s">
        <v>152</v>
      </c>
    </row>
    <row r="195" s="2" customFormat="1" ht="21.75" customHeight="1">
      <c r="A195" s="40"/>
      <c r="B195" s="41"/>
      <c r="C195" s="214" t="s">
        <v>302</v>
      </c>
      <c r="D195" s="214" t="s">
        <v>154</v>
      </c>
      <c r="E195" s="215" t="s">
        <v>272</v>
      </c>
      <c r="F195" s="216" t="s">
        <v>273</v>
      </c>
      <c r="G195" s="217" t="s">
        <v>157</v>
      </c>
      <c r="H195" s="218">
        <v>56.399999999999999</v>
      </c>
      <c r="I195" s="219"/>
      <c r="J195" s="220">
        <f>ROUND(I195*H195,2)</f>
        <v>0</v>
      </c>
      <c r="K195" s="216" t="s">
        <v>158</v>
      </c>
      <c r="L195" s="46"/>
      <c r="M195" s="221" t="s">
        <v>19</v>
      </c>
      <c r="N195" s="222" t="s">
        <v>43</v>
      </c>
      <c r="O195" s="86"/>
      <c r="P195" s="223">
        <f>O195*H195</f>
        <v>0</v>
      </c>
      <c r="Q195" s="223">
        <v>0</v>
      </c>
      <c r="R195" s="223">
        <f>Q195*H195</f>
        <v>0</v>
      </c>
      <c r="S195" s="223">
        <v>0</v>
      </c>
      <c r="T195" s="224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5" t="s">
        <v>159</v>
      </c>
      <c r="AT195" s="225" t="s">
        <v>154</v>
      </c>
      <c r="AU195" s="225" t="s">
        <v>81</v>
      </c>
      <c r="AY195" s="19" t="s">
        <v>152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9" t="s">
        <v>79</v>
      </c>
      <c r="BK195" s="226">
        <f>ROUND(I195*H195,2)</f>
        <v>0</v>
      </c>
      <c r="BL195" s="19" t="s">
        <v>159</v>
      </c>
      <c r="BM195" s="225" t="s">
        <v>689</v>
      </c>
    </row>
    <row r="196" s="2" customFormat="1">
      <c r="A196" s="40"/>
      <c r="B196" s="41"/>
      <c r="C196" s="42"/>
      <c r="D196" s="227" t="s">
        <v>161</v>
      </c>
      <c r="E196" s="42"/>
      <c r="F196" s="228" t="s">
        <v>275</v>
      </c>
      <c r="G196" s="42"/>
      <c r="H196" s="42"/>
      <c r="I196" s="229"/>
      <c r="J196" s="42"/>
      <c r="K196" s="42"/>
      <c r="L196" s="46"/>
      <c r="M196" s="230"/>
      <c r="N196" s="231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161</v>
      </c>
      <c r="AU196" s="19" t="s">
        <v>81</v>
      </c>
    </row>
    <row r="197" s="13" customFormat="1">
      <c r="A197" s="13"/>
      <c r="B197" s="232"/>
      <c r="C197" s="233"/>
      <c r="D197" s="234" t="s">
        <v>163</v>
      </c>
      <c r="E197" s="235" t="s">
        <v>19</v>
      </c>
      <c r="F197" s="236" t="s">
        <v>534</v>
      </c>
      <c r="G197" s="233"/>
      <c r="H197" s="235" t="s">
        <v>19</v>
      </c>
      <c r="I197" s="237"/>
      <c r="J197" s="233"/>
      <c r="K197" s="233"/>
      <c r="L197" s="238"/>
      <c r="M197" s="239"/>
      <c r="N197" s="240"/>
      <c r="O197" s="240"/>
      <c r="P197" s="240"/>
      <c r="Q197" s="240"/>
      <c r="R197" s="240"/>
      <c r="S197" s="240"/>
      <c r="T197" s="24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2" t="s">
        <v>163</v>
      </c>
      <c r="AU197" s="242" t="s">
        <v>81</v>
      </c>
      <c r="AV197" s="13" t="s">
        <v>79</v>
      </c>
      <c r="AW197" s="13" t="s">
        <v>33</v>
      </c>
      <c r="AX197" s="13" t="s">
        <v>72</v>
      </c>
      <c r="AY197" s="242" t="s">
        <v>152</v>
      </c>
    </row>
    <row r="198" s="14" customFormat="1">
      <c r="A198" s="14"/>
      <c r="B198" s="243"/>
      <c r="C198" s="244"/>
      <c r="D198" s="234" t="s">
        <v>163</v>
      </c>
      <c r="E198" s="245" t="s">
        <v>19</v>
      </c>
      <c r="F198" s="246" t="s">
        <v>326</v>
      </c>
      <c r="G198" s="244"/>
      <c r="H198" s="247">
        <v>27</v>
      </c>
      <c r="I198" s="248"/>
      <c r="J198" s="244"/>
      <c r="K198" s="244"/>
      <c r="L198" s="249"/>
      <c r="M198" s="250"/>
      <c r="N198" s="251"/>
      <c r="O198" s="251"/>
      <c r="P198" s="251"/>
      <c r="Q198" s="251"/>
      <c r="R198" s="251"/>
      <c r="S198" s="251"/>
      <c r="T198" s="25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3" t="s">
        <v>163</v>
      </c>
      <c r="AU198" s="253" t="s">
        <v>81</v>
      </c>
      <c r="AV198" s="14" t="s">
        <v>81</v>
      </c>
      <c r="AW198" s="14" t="s">
        <v>33</v>
      </c>
      <c r="AX198" s="14" t="s">
        <v>72</v>
      </c>
      <c r="AY198" s="253" t="s">
        <v>152</v>
      </c>
    </row>
    <row r="199" s="13" customFormat="1">
      <c r="A199" s="13"/>
      <c r="B199" s="232"/>
      <c r="C199" s="233"/>
      <c r="D199" s="234" t="s">
        <v>163</v>
      </c>
      <c r="E199" s="235" t="s">
        <v>19</v>
      </c>
      <c r="F199" s="236" t="s">
        <v>189</v>
      </c>
      <c r="G199" s="233"/>
      <c r="H199" s="235" t="s">
        <v>19</v>
      </c>
      <c r="I199" s="237"/>
      <c r="J199" s="233"/>
      <c r="K199" s="233"/>
      <c r="L199" s="238"/>
      <c r="M199" s="239"/>
      <c r="N199" s="240"/>
      <c r="O199" s="240"/>
      <c r="P199" s="240"/>
      <c r="Q199" s="240"/>
      <c r="R199" s="240"/>
      <c r="S199" s="240"/>
      <c r="T199" s="24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2" t="s">
        <v>163</v>
      </c>
      <c r="AU199" s="242" t="s">
        <v>81</v>
      </c>
      <c r="AV199" s="13" t="s">
        <v>79</v>
      </c>
      <c r="AW199" s="13" t="s">
        <v>33</v>
      </c>
      <c r="AX199" s="13" t="s">
        <v>72</v>
      </c>
      <c r="AY199" s="242" t="s">
        <v>152</v>
      </c>
    </row>
    <row r="200" s="14" customFormat="1">
      <c r="A200" s="14"/>
      <c r="B200" s="243"/>
      <c r="C200" s="244"/>
      <c r="D200" s="234" t="s">
        <v>163</v>
      </c>
      <c r="E200" s="245" t="s">
        <v>19</v>
      </c>
      <c r="F200" s="246" t="s">
        <v>239</v>
      </c>
      <c r="G200" s="244"/>
      <c r="H200" s="247">
        <v>13</v>
      </c>
      <c r="I200" s="248"/>
      <c r="J200" s="244"/>
      <c r="K200" s="244"/>
      <c r="L200" s="249"/>
      <c r="M200" s="250"/>
      <c r="N200" s="251"/>
      <c r="O200" s="251"/>
      <c r="P200" s="251"/>
      <c r="Q200" s="251"/>
      <c r="R200" s="251"/>
      <c r="S200" s="251"/>
      <c r="T200" s="25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3" t="s">
        <v>163</v>
      </c>
      <c r="AU200" s="253" t="s">
        <v>81</v>
      </c>
      <c r="AV200" s="14" t="s">
        <v>81</v>
      </c>
      <c r="AW200" s="14" t="s">
        <v>33</v>
      </c>
      <c r="AX200" s="14" t="s">
        <v>72</v>
      </c>
      <c r="AY200" s="253" t="s">
        <v>152</v>
      </c>
    </row>
    <row r="201" s="13" customFormat="1">
      <c r="A201" s="13"/>
      <c r="B201" s="232"/>
      <c r="C201" s="233"/>
      <c r="D201" s="234" t="s">
        <v>163</v>
      </c>
      <c r="E201" s="235" t="s">
        <v>19</v>
      </c>
      <c r="F201" s="236" t="s">
        <v>225</v>
      </c>
      <c r="G201" s="233"/>
      <c r="H201" s="235" t="s">
        <v>19</v>
      </c>
      <c r="I201" s="237"/>
      <c r="J201" s="233"/>
      <c r="K201" s="233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163</v>
      </c>
      <c r="AU201" s="242" t="s">
        <v>81</v>
      </c>
      <c r="AV201" s="13" t="s">
        <v>79</v>
      </c>
      <c r="AW201" s="13" t="s">
        <v>33</v>
      </c>
      <c r="AX201" s="13" t="s">
        <v>72</v>
      </c>
      <c r="AY201" s="242" t="s">
        <v>152</v>
      </c>
    </row>
    <row r="202" s="14" customFormat="1">
      <c r="A202" s="14"/>
      <c r="B202" s="243"/>
      <c r="C202" s="244"/>
      <c r="D202" s="234" t="s">
        <v>163</v>
      </c>
      <c r="E202" s="245" t="s">
        <v>19</v>
      </c>
      <c r="F202" s="246" t="s">
        <v>840</v>
      </c>
      <c r="G202" s="244"/>
      <c r="H202" s="247">
        <v>16.399999999999999</v>
      </c>
      <c r="I202" s="248"/>
      <c r="J202" s="244"/>
      <c r="K202" s="244"/>
      <c r="L202" s="249"/>
      <c r="M202" s="250"/>
      <c r="N202" s="251"/>
      <c r="O202" s="251"/>
      <c r="P202" s="251"/>
      <c r="Q202" s="251"/>
      <c r="R202" s="251"/>
      <c r="S202" s="251"/>
      <c r="T202" s="25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3" t="s">
        <v>163</v>
      </c>
      <c r="AU202" s="253" t="s">
        <v>81</v>
      </c>
      <c r="AV202" s="14" t="s">
        <v>81</v>
      </c>
      <c r="AW202" s="14" t="s">
        <v>33</v>
      </c>
      <c r="AX202" s="14" t="s">
        <v>72</v>
      </c>
      <c r="AY202" s="253" t="s">
        <v>152</v>
      </c>
    </row>
    <row r="203" s="15" customFormat="1">
      <c r="A203" s="15"/>
      <c r="B203" s="254"/>
      <c r="C203" s="255"/>
      <c r="D203" s="234" t="s">
        <v>163</v>
      </c>
      <c r="E203" s="256" t="s">
        <v>19</v>
      </c>
      <c r="F203" s="257" t="s">
        <v>194</v>
      </c>
      <c r="G203" s="255"/>
      <c r="H203" s="258">
        <v>56.399999999999999</v>
      </c>
      <c r="I203" s="259"/>
      <c r="J203" s="255"/>
      <c r="K203" s="255"/>
      <c r="L203" s="260"/>
      <c r="M203" s="261"/>
      <c r="N203" s="262"/>
      <c r="O203" s="262"/>
      <c r="P203" s="262"/>
      <c r="Q203" s="262"/>
      <c r="R203" s="262"/>
      <c r="S203" s="262"/>
      <c r="T203" s="263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4" t="s">
        <v>163</v>
      </c>
      <c r="AU203" s="264" t="s">
        <v>81</v>
      </c>
      <c r="AV203" s="15" t="s">
        <v>159</v>
      </c>
      <c r="AW203" s="15" t="s">
        <v>33</v>
      </c>
      <c r="AX203" s="15" t="s">
        <v>79</v>
      </c>
      <c r="AY203" s="264" t="s">
        <v>152</v>
      </c>
    </row>
    <row r="204" s="2" customFormat="1" ht="21.75" customHeight="1">
      <c r="A204" s="40"/>
      <c r="B204" s="41"/>
      <c r="C204" s="214" t="s">
        <v>309</v>
      </c>
      <c r="D204" s="214" t="s">
        <v>154</v>
      </c>
      <c r="E204" s="215" t="s">
        <v>279</v>
      </c>
      <c r="F204" s="216" t="s">
        <v>280</v>
      </c>
      <c r="G204" s="217" t="s">
        <v>157</v>
      </c>
      <c r="H204" s="218">
        <v>45</v>
      </c>
      <c r="I204" s="219"/>
      <c r="J204" s="220">
        <f>ROUND(I204*H204,2)</f>
        <v>0</v>
      </c>
      <c r="K204" s="216" t="s">
        <v>158</v>
      </c>
      <c r="L204" s="46"/>
      <c r="M204" s="221" t="s">
        <v>19</v>
      </c>
      <c r="N204" s="222" t="s">
        <v>43</v>
      </c>
      <c r="O204" s="86"/>
      <c r="P204" s="223">
        <f>O204*H204</f>
        <v>0</v>
      </c>
      <c r="Q204" s="223">
        <v>0</v>
      </c>
      <c r="R204" s="223">
        <f>Q204*H204</f>
        <v>0</v>
      </c>
      <c r="S204" s="223">
        <v>0</v>
      </c>
      <c r="T204" s="224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25" t="s">
        <v>159</v>
      </c>
      <c r="AT204" s="225" t="s">
        <v>154</v>
      </c>
      <c r="AU204" s="225" t="s">
        <v>81</v>
      </c>
      <c r="AY204" s="19" t="s">
        <v>152</v>
      </c>
      <c r="BE204" s="226">
        <f>IF(N204="základní",J204,0)</f>
        <v>0</v>
      </c>
      <c r="BF204" s="226">
        <f>IF(N204="snížená",J204,0)</f>
        <v>0</v>
      </c>
      <c r="BG204" s="226">
        <f>IF(N204="zákl. přenesená",J204,0)</f>
        <v>0</v>
      </c>
      <c r="BH204" s="226">
        <f>IF(N204="sníž. přenesená",J204,0)</f>
        <v>0</v>
      </c>
      <c r="BI204" s="226">
        <f>IF(N204="nulová",J204,0)</f>
        <v>0</v>
      </c>
      <c r="BJ204" s="19" t="s">
        <v>79</v>
      </c>
      <c r="BK204" s="226">
        <f>ROUND(I204*H204,2)</f>
        <v>0</v>
      </c>
      <c r="BL204" s="19" t="s">
        <v>159</v>
      </c>
      <c r="BM204" s="225" t="s">
        <v>690</v>
      </c>
    </row>
    <row r="205" s="2" customFormat="1">
      <c r="A205" s="40"/>
      <c r="B205" s="41"/>
      <c r="C205" s="42"/>
      <c r="D205" s="227" t="s">
        <v>161</v>
      </c>
      <c r="E205" s="42"/>
      <c r="F205" s="228" t="s">
        <v>282</v>
      </c>
      <c r="G205" s="42"/>
      <c r="H205" s="42"/>
      <c r="I205" s="229"/>
      <c r="J205" s="42"/>
      <c r="K205" s="42"/>
      <c r="L205" s="46"/>
      <c r="M205" s="230"/>
      <c r="N205" s="231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161</v>
      </c>
      <c r="AU205" s="19" t="s">
        <v>81</v>
      </c>
    </row>
    <row r="206" s="13" customFormat="1">
      <c r="A206" s="13"/>
      <c r="B206" s="232"/>
      <c r="C206" s="233"/>
      <c r="D206" s="234" t="s">
        <v>163</v>
      </c>
      <c r="E206" s="235" t="s">
        <v>19</v>
      </c>
      <c r="F206" s="236" t="s">
        <v>283</v>
      </c>
      <c r="G206" s="233"/>
      <c r="H206" s="235" t="s">
        <v>19</v>
      </c>
      <c r="I206" s="237"/>
      <c r="J206" s="233"/>
      <c r="K206" s="233"/>
      <c r="L206" s="238"/>
      <c r="M206" s="239"/>
      <c r="N206" s="240"/>
      <c r="O206" s="240"/>
      <c r="P206" s="240"/>
      <c r="Q206" s="240"/>
      <c r="R206" s="240"/>
      <c r="S206" s="240"/>
      <c r="T206" s="24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2" t="s">
        <v>163</v>
      </c>
      <c r="AU206" s="242" t="s">
        <v>81</v>
      </c>
      <c r="AV206" s="13" t="s">
        <v>79</v>
      </c>
      <c r="AW206" s="13" t="s">
        <v>33</v>
      </c>
      <c r="AX206" s="13" t="s">
        <v>72</v>
      </c>
      <c r="AY206" s="242" t="s">
        <v>152</v>
      </c>
    </row>
    <row r="207" s="14" customFormat="1">
      <c r="A207" s="14"/>
      <c r="B207" s="243"/>
      <c r="C207" s="244"/>
      <c r="D207" s="234" t="s">
        <v>163</v>
      </c>
      <c r="E207" s="245" t="s">
        <v>19</v>
      </c>
      <c r="F207" s="246" t="s">
        <v>841</v>
      </c>
      <c r="G207" s="244"/>
      <c r="H207" s="247">
        <v>45</v>
      </c>
      <c r="I207" s="248"/>
      <c r="J207" s="244"/>
      <c r="K207" s="244"/>
      <c r="L207" s="249"/>
      <c r="M207" s="250"/>
      <c r="N207" s="251"/>
      <c r="O207" s="251"/>
      <c r="P207" s="251"/>
      <c r="Q207" s="251"/>
      <c r="R207" s="251"/>
      <c r="S207" s="251"/>
      <c r="T207" s="25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3" t="s">
        <v>163</v>
      </c>
      <c r="AU207" s="253" t="s">
        <v>81</v>
      </c>
      <c r="AV207" s="14" t="s">
        <v>81</v>
      </c>
      <c r="AW207" s="14" t="s">
        <v>33</v>
      </c>
      <c r="AX207" s="14" t="s">
        <v>79</v>
      </c>
      <c r="AY207" s="253" t="s">
        <v>152</v>
      </c>
    </row>
    <row r="208" s="2" customFormat="1" ht="16.5" customHeight="1">
      <c r="A208" s="40"/>
      <c r="B208" s="41"/>
      <c r="C208" s="265" t="s">
        <v>314</v>
      </c>
      <c r="D208" s="265" t="s">
        <v>228</v>
      </c>
      <c r="E208" s="266" t="s">
        <v>286</v>
      </c>
      <c r="F208" s="267" t="s">
        <v>287</v>
      </c>
      <c r="G208" s="268" t="s">
        <v>231</v>
      </c>
      <c r="H208" s="269">
        <v>3.6000000000000001</v>
      </c>
      <c r="I208" s="270"/>
      <c r="J208" s="271">
        <f>ROUND(I208*H208,2)</f>
        <v>0</v>
      </c>
      <c r="K208" s="267" t="s">
        <v>158</v>
      </c>
      <c r="L208" s="272"/>
      <c r="M208" s="273" t="s">
        <v>19</v>
      </c>
      <c r="N208" s="274" t="s">
        <v>43</v>
      </c>
      <c r="O208" s="86"/>
      <c r="P208" s="223">
        <f>O208*H208</f>
        <v>0</v>
      </c>
      <c r="Q208" s="223">
        <v>1</v>
      </c>
      <c r="R208" s="223">
        <f>Q208*H208</f>
        <v>3.6000000000000001</v>
      </c>
      <c r="S208" s="223">
        <v>0</v>
      </c>
      <c r="T208" s="224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5" t="s">
        <v>208</v>
      </c>
      <c r="AT208" s="225" t="s">
        <v>228</v>
      </c>
      <c r="AU208" s="225" t="s">
        <v>81</v>
      </c>
      <c r="AY208" s="19" t="s">
        <v>152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9" t="s">
        <v>79</v>
      </c>
      <c r="BK208" s="226">
        <f>ROUND(I208*H208,2)</f>
        <v>0</v>
      </c>
      <c r="BL208" s="19" t="s">
        <v>159</v>
      </c>
      <c r="BM208" s="225" t="s">
        <v>692</v>
      </c>
    </row>
    <row r="209" s="14" customFormat="1">
      <c r="A209" s="14"/>
      <c r="B209" s="243"/>
      <c r="C209" s="244"/>
      <c r="D209" s="234" t="s">
        <v>163</v>
      </c>
      <c r="E209" s="245" t="s">
        <v>19</v>
      </c>
      <c r="F209" s="246" t="s">
        <v>842</v>
      </c>
      <c r="G209" s="244"/>
      <c r="H209" s="247">
        <v>3.6000000000000001</v>
      </c>
      <c r="I209" s="248"/>
      <c r="J209" s="244"/>
      <c r="K209" s="244"/>
      <c r="L209" s="249"/>
      <c r="M209" s="250"/>
      <c r="N209" s="251"/>
      <c r="O209" s="251"/>
      <c r="P209" s="251"/>
      <c r="Q209" s="251"/>
      <c r="R209" s="251"/>
      <c r="S209" s="251"/>
      <c r="T209" s="25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3" t="s">
        <v>163</v>
      </c>
      <c r="AU209" s="253" t="s">
        <v>81</v>
      </c>
      <c r="AV209" s="14" t="s">
        <v>81</v>
      </c>
      <c r="AW209" s="14" t="s">
        <v>33</v>
      </c>
      <c r="AX209" s="14" t="s">
        <v>79</v>
      </c>
      <c r="AY209" s="253" t="s">
        <v>152</v>
      </c>
    </row>
    <row r="210" s="12" customFormat="1" ht="22.8" customHeight="1">
      <c r="A210" s="12"/>
      <c r="B210" s="198"/>
      <c r="C210" s="199"/>
      <c r="D210" s="200" t="s">
        <v>71</v>
      </c>
      <c r="E210" s="212" t="s">
        <v>81</v>
      </c>
      <c r="F210" s="212" t="s">
        <v>290</v>
      </c>
      <c r="G210" s="199"/>
      <c r="H210" s="199"/>
      <c r="I210" s="202"/>
      <c r="J210" s="213">
        <f>BK210</f>
        <v>0</v>
      </c>
      <c r="K210" s="199"/>
      <c r="L210" s="204"/>
      <c r="M210" s="205"/>
      <c r="N210" s="206"/>
      <c r="O210" s="206"/>
      <c r="P210" s="207">
        <f>SUM(P211:P219)</f>
        <v>0</v>
      </c>
      <c r="Q210" s="206"/>
      <c r="R210" s="207">
        <f>SUM(R211:R219)</f>
        <v>10.12797479</v>
      </c>
      <c r="S210" s="206"/>
      <c r="T210" s="208">
        <f>SUM(T211:T219)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9" t="s">
        <v>79</v>
      </c>
      <c r="AT210" s="210" t="s">
        <v>71</v>
      </c>
      <c r="AU210" s="210" t="s">
        <v>79</v>
      </c>
      <c r="AY210" s="209" t="s">
        <v>152</v>
      </c>
      <c r="BK210" s="211">
        <f>SUM(BK211:BK219)</f>
        <v>0</v>
      </c>
    </row>
    <row r="211" s="2" customFormat="1" ht="16.5" customHeight="1">
      <c r="A211" s="40"/>
      <c r="B211" s="41"/>
      <c r="C211" s="214" t="s">
        <v>321</v>
      </c>
      <c r="D211" s="214" t="s">
        <v>154</v>
      </c>
      <c r="E211" s="215" t="s">
        <v>291</v>
      </c>
      <c r="F211" s="216" t="s">
        <v>292</v>
      </c>
      <c r="G211" s="217" t="s">
        <v>186</v>
      </c>
      <c r="H211" s="218">
        <v>1.036</v>
      </c>
      <c r="I211" s="219"/>
      <c r="J211" s="220">
        <f>ROUND(I211*H211,2)</f>
        <v>0</v>
      </c>
      <c r="K211" s="216" t="s">
        <v>158</v>
      </c>
      <c r="L211" s="46"/>
      <c r="M211" s="221" t="s">
        <v>19</v>
      </c>
      <c r="N211" s="222" t="s">
        <v>43</v>
      </c>
      <c r="O211" s="86"/>
      <c r="P211" s="223">
        <f>O211*H211</f>
        <v>0</v>
      </c>
      <c r="Q211" s="223">
        <v>2.1600000000000001</v>
      </c>
      <c r="R211" s="223">
        <f>Q211*H211</f>
        <v>2.2377600000000002</v>
      </c>
      <c r="S211" s="223">
        <v>0</v>
      </c>
      <c r="T211" s="224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25" t="s">
        <v>159</v>
      </c>
      <c r="AT211" s="225" t="s">
        <v>154</v>
      </c>
      <c r="AU211" s="225" t="s">
        <v>81</v>
      </c>
      <c r="AY211" s="19" t="s">
        <v>152</v>
      </c>
      <c r="BE211" s="226">
        <f>IF(N211="základní",J211,0)</f>
        <v>0</v>
      </c>
      <c r="BF211" s="226">
        <f>IF(N211="snížená",J211,0)</f>
        <v>0</v>
      </c>
      <c r="BG211" s="226">
        <f>IF(N211="zákl. přenesená",J211,0)</f>
        <v>0</v>
      </c>
      <c r="BH211" s="226">
        <f>IF(N211="sníž. přenesená",J211,0)</f>
        <v>0</v>
      </c>
      <c r="BI211" s="226">
        <f>IF(N211="nulová",J211,0)</f>
        <v>0</v>
      </c>
      <c r="BJ211" s="19" t="s">
        <v>79</v>
      </c>
      <c r="BK211" s="226">
        <f>ROUND(I211*H211,2)</f>
        <v>0</v>
      </c>
      <c r="BL211" s="19" t="s">
        <v>159</v>
      </c>
      <c r="BM211" s="225" t="s">
        <v>694</v>
      </c>
    </row>
    <row r="212" s="2" customFormat="1">
      <c r="A212" s="40"/>
      <c r="B212" s="41"/>
      <c r="C212" s="42"/>
      <c r="D212" s="227" t="s">
        <v>161</v>
      </c>
      <c r="E212" s="42"/>
      <c r="F212" s="228" t="s">
        <v>294</v>
      </c>
      <c r="G212" s="42"/>
      <c r="H212" s="42"/>
      <c r="I212" s="229"/>
      <c r="J212" s="42"/>
      <c r="K212" s="42"/>
      <c r="L212" s="46"/>
      <c r="M212" s="230"/>
      <c r="N212" s="231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161</v>
      </c>
      <c r="AU212" s="19" t="s">
        <v>81</v>
      </c>
    </row>
    <row r="213" s="14" customFormat="1">
      <c r="A213" s="14"/>
      <c r="B213" s="243"/>
      <c r="C213" s="244"/>
      <c r="D213" s="234" t="s">
        <v>163</v>
      </c>
      <c r="E213" s="245" t="s">
        <v>19</v>
      </c>
      <c r="F213" s="246" t="s">
        <v>843</v>
      </c>
      <c r="G213" s="244"/>
      <c r="H213" s="247">
        <v>1.036</v>
      </c>
      <c r="I213" s="248"/>
      <c r="J213" s="244"/>
      <c r="K213" s="244"/>
      <c r="L213" s="249"/>
      <c r="M213" s="250"/>
      <c r="N213" s="251"/>
      <c r="O213" s="251"/>
      <c r="P213" s="251"/>
      <c r="Q213" s="251"/>
      <c r="R213" s="251"/>
      <c r="S213" s="251"/>
      <c r="T213" s="25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3" t="s">
        <v>163</v>
      </c>
      <c r="AU213" s="253" t="s">
        <v>81</v>
      </c>
      <c r="AV213" s="14" t="s">
        <v>81</v>
      </c>
      <c r="AW213" s="14" t="s">
        <v>33</v>
      </c>
      <c r="AX213" s="14" t="s">
        <v>79</v>
      </c>
      <c r="AY213" s="253" t="s">
        <v>152</v>
      </c>
    </row>
    <row r="214" s="2" customFormat="1" ht="21.75" customHeight="1">
      <c r="A214" s="40"/>
      <c r="B214" s="41"/>
      <c r="C214" s="214" t="s">
        <v>326</v>
      </c>
      <c r="D214" s="214" t="s">
        <v>154</v>
      </c>
      <c r="E214" s="215" t="s">
        <v>297</v>
      </c>
      <c r="F214" s="216" t="s">
        <v>298</v>
      </c>
      <c r="G214" s="217" t="s">
        <v>186</v>
      </c>
      <c r="H214" s="218">
        <v>3.1070000000000002</v>
      </c>
      <c r="I214" s="219"/>
      <c r="J214" s="220">
        <f>ROUND(I214*H214,2)</f>
        <v>0</v>
      </c>
      <c r="K214" s="216" t="s">
        <v>158</v>
      </c>
      <c r="L214" s="46"/>
      <c r="M214" s="221" t="s">
        <v>19</v>
      </c>
      <c r="N214" s="222" t="s">
        <v>43</v>
      </c>
      <c r="O214" s="86"/>
      <c r="P214" s="223">
        <f>O214*H214</f>
        <v>0</v>
      </c>
      <c r="Q214" s="223">
        <v>2.5018699999999998</v>
      </c>
      <c r="R214" s="223">
        <f>Q214*H214</f>
        <v>7.7733100899999998</v>
      </c>
      <c r="S214" s="223">
        <v>0</v>
      </c>
      <c r="T214" s="224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25" t="s">
        <v>159</v>
      </c>
      <c r="AT214" s="225" t="s">
        <v>154</v>
      </c>
      <c r="AU214" s="225" t="s">
        <v>81</v>
      </c>
      <c r="AY214" s="19" t="s">
        <v>152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9" t="s">
        <v>79</v>
      </c>
      <c r="BK214" s="226">
        <f>ROUND(I214*H214,2)</f>
        <v>0</v>
      </c>
      <c r="BL214" s="19" t="s">
        <v>159</v>
      </c>
      <c r="BM214" s="225" t="s">
        <v>695</v>
      </c>
    </row>
    <row r="215" s="2" customFormat="1">
      <c r="A215" s="40"/>
      <c r="B215" s="41"/>
      <c r="C215" s="42"/>
      <c r="D215" s="227" t="s">
        <v>161</v>
      </c>
      <c r="E215" s="42"/>
      <c r="F215" s="228" t="s">
        <v>300</v>
      </c>
      <c r="G215" s="42"/>
      <c r="H215" s="42"/>
      <c r="I215" s="229"/>
      <c r="J215" s="42"/>
      <c r="K215" s="42"/>
      <c r="L215" s="46"/>
      <c r="M215" s="230"/>
      <c r="N215" s="231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161</v>
      </c>
      <c r="AU215" s="19" t="s">
        <v>81</v>
      </c>
    </row>
    <row r="216" s="14" customFormat="1">
      <c r="A216" s="14"/>
      <c r="B216" s="243"/>
      <c r="C216" s="244"/>
      <c r="D216" s="234" t="s">
        <v>163</v>
      </c>
      <c r="E216" s="245" t="s">
        <v>19</v>
      </c>
      <c r="F216" s="246" t="s">
        <v>844</v>
      </c>
      <c r="G216" s="244"/>
      <c r="H216" s="247">
        <v>3.1070000000000002</v>
      </c>
      <c r="I216" s="248"/>
      <c r="J216" s="244"/>
      <c r="K216" s="244"/>
      <c r="L216" s="249"/>
      <c r="M216" s="250"/>
      <c r="N216" s="251"/>
      <c r="O216" s="251"/>
      <c r="P216" s="251"/>
      <c r="Q216" s="251"/>
      <c r="R216" s="251"/>
      <c r="S216" s="251"/>
      <c r="T216" s="25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3" t="s">
        <v>163</v>
      </c>
      <c r="AU216" s="253" t="s">
        <v>81</v>
      </c>
      <c r="AV216" s="14" t="s">
        <v>81</v>
      </c>
      <c r="AW216" s="14" t="s">
        <v>33</v>
      </c>
      <c r="AX216" s="14" t="s">
        <v>79</v>
      </c>
      <c r="AY216" s="253" t="s">
        <v>152</v>
      </c>
    </row>
    <row r="217" s="2" customFormat="1" ht="16.5" customHeight="1">
      <c r="A217" s="40"/>
      <c r="B217" s="41"/>
      <c r="C217" s="214" t="s">
        <v>331</v>
      </c>
      <c r="D217" s="214" t="s">
        <v>154</v>
      </c>
      <c r="E217" s="215" t="s">
        <v>303</v>
      </c>
      <c r="F217" s="216" t="s">
        <v>304</v>
      </c>
      <c r="G217" s="217" t="s">
        <v>231</v>
      </c>
      <c r="H217" s="218">
        <v>0.11</v>
      </c>
      <c r="I217" s="219"/>
      <c r="J217" s="220">
        <f>ROUND(I217*H217,2)</f>
        <v>0</v>
      </c>
      <c r="K217" s="216" t="s">
        <v>158</v>
      </c>
      <c r="L217" s="46"/>
      <c r="M217" s="221" t="s">
        <v>19</v>
      </c>
      <c r="N217" s="222" t="s">
        <v>43</v>
      </c>
      <c r="O217" s="86"/>
      <c r="P217" s="223">
        <f>O217*H217</f>
        <v>0</v>
      </c>
      <c r="Q217" s="223">
        <v>1.06277</v>
      </c>
      <c r="R217" s="223">
        <f>Q217*H217</f>
        <v>0.1169047</v>
      </c>
      <c r="S217" s="223">
        <v>0</v>
      </c>
      <c r="T217" s="224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25" t="s">
        <v>159</v>
      </c>
      <c r="AT217" s="225" t="s">
        <v>154</v>
      </c>
      <c r="AU217" s="225" t="s">
        <v>81</v>
      </c>
      <c r="AY217" s="19" t="s">
        <v>152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9" t="s">
        <v>79</v>
      </c>
      <c r="BK217" s="226">
        <f>ROUND(I217*H217,2)</f>
        <v>0</v>
      </c>
      <c r="BL217" s="19" t="s">
        <v>159</v>
      </c>
      <c r="BM217" s="225" t="s">
        <v>696</v>
      </c>
    </row>
    <row r="218" s="2" customFormat="1">
      <c r="A218" s="40"/>
      <c r="B218" s="41"/>
      <c r="C218" s="42"/>
      <c r="D218" s="227" t="s">
        <v>161</v>
      </c>
      <c r="E218" s="42"/>
      <c r="F218" s="228" t="s">
        <v>306</v>
      </c>
      <c r="G218" s="42"/>
      <c r="H218" s="42"/>
      <c r="I218" s="229"/>
      <c r="J218" s="42"/>
      <c r="K218" s="42"/>
      <c r="L218" s="46"/>
      <c r="M218" s="230"/>
      <c r="N218" s="231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161</v>
      </c>
      <c r="AU218" s="19" t="s">
        <v>81</v>
      </c>
    </row>
    <row r="219" s="14" customFormat="1">
      <c r="A219" s="14"/>
      <c r="B219" s="243"/>
      <c r="C219" s="244"/>
      <c r="D219" s="234" t="s">
        <v>163</v>
      </c>
      <c r="E219" s="245" t="s">
        <v>19</v>
      </c>
      <c r="F219" s="246" t="s">
        <v>845</v>
      </c>
      <c r="G219" s="244"/>
      <c r="H219" s="247">
        <v>0.11</v>
      </c>
      <c r="I219" s="248"/>
      <c r="J219" s="244"/>
      <c r="K219" s="244"/>
      <c r="L219" s="249"/>
      <c r="M219" s="250"/>
      <c r="N219" s="251"/>
      <c r="O219" s="251"/>
      <c r="P219" s="251"/>
      <c r="Q219" s="251"/>
      <c r="R219" s="251"/>
      <c r="S219" s="251"/>
      <c r="T219" s="25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3" t="s">
        <v>163</v>
      </c>
      <c r="AU219" s="253" t="s">
        <v>81</v>
      </c>
      <c r="AV219" s="14" t="s">
        <v>81</v>
      </c>
      <c r="AW219" s="14" t="s">
        <v>33</v>
      </c>
      <c r="AX219" s="14" t="s">
        <v>79</v>
      </c>
      <c r="AY219" s="253" t="s">
        <v>152</v>
      </c>
    </row>
    <row r="220" s="12" customFormat="1" ht="22.8" customHeight="1">
      <c r="A220" s="12"/>
      <c r="B220" s="198"/>
      <c r="C220" s="199"/>
      <c r="D220" s="200" t="s">
        <v>71</v>
      </c>
      <c r="E220" s="212" t="s">
        <v>183</v>
      </c>
      <c r="F220" s="212" t="s">
        <v>308</v>
      </c>
      <c r="G220" s="199"/>
      <c r="H220" s="199"/>
      <c r="I220" s="202"/>
      <c r="J220" s="213">
        <f>BK220</f>
        <v>0</v>
      </c>
      <c r="K220" s="199"/>
      <c r="L220" s="204"/>
      <c r="M220" s="205"/>
      <c r="N220" s="206"/>
      <c r="O220" s="206"/>
      <c r="P220" s="207">
        <f>SUM(P221:P257)</f>
        <v>0</v>
      </c>
      <c r="Q220" s="206"/>
      <c r="R220" s="207">
        <f>SUM(R221:R257)</f>
        <v>10.83564</v>
      </c>
      <c r="S220" s="206"/>
      <c r="T220" s="208">
        <f>SUM(T221:T257)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09" t="s">
        <v>79</v>
      </c>
      <c r="AT220" s="210" t="s">
        <v>71</v>
      </c>
      <c r="AU220" s="210" t="s">
        <v>79</v>
      </c>
      <c r="AY220" s="209" t="s">
        <v>152</v>
      </c>
      <c r="BK220" s="211">
        <f>SUM(BK221:BK257)</f>
        <v>0</v>
      </c>
    </row>
    <row r="221" s="2" customFormat="1" ht="21.75" customHeight="1">
      <c r="A221" s="40"/>
      <c r="B221" s="41"/>
      <c r="C221" s="214" t="s">
        <v>336</v>
      </c>
      <c r="D221" s="214" t="s">
        <v>154</v>
      </c>
      <c r="E221" s="215" t="s">
        <v>583</v>
      </c>
      <c r="F221" s="216" t="s">
        <v>584</v>
      </c>
      <c r="G221" s="217" t="s">
        <v>157</v>
      </c>
      <c r="H221" s="218">
        <v>27</v>
      </c>
      <c r="I221" s="219"/>
      <c r="J221" s="220">
        <f>ROUND(I221*H221,2)</f>
        <v>0</v>
      </c>
      <c r="K221" s="216" t="s">
        <v>158</v>
      </c>
      <c r="L221" s="46"/>
      <c r="M221" s="221" t="s">
        <v>19</v>
      </c>
      <c r="N221" s="222" t="s">
        <v>43</v>
      </c>
      <c r="O221" s="86"/>
      <c r="P221" s="223">
        <f>O221*H221</f>
        <v>0</v>
      </c>
      <c r="Q221" s="223">
        <v>0</v>
      </c>
      <c r="R221" s="223">
        <f>Q221*H221</f>
        <v>0</v>
      </c>
      <c r="S221" s="223">
        <v>0</v>
      </c>
      <c r="T221" s="224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25" t="s">
        <v>159</v>
      </c>
      <c r="AT221" s="225" t="s">
        <v>154</v>
      </c>
      <c r="AU221" s="225" t="s">
        <v>81</v>
      </c>
      <c r="AY221" s="19" t="s">
        <v>152</v>
      </c>
      <c r="BE221" s="226">
        <f>IF(N221="základní",J221,0)</f>
        <v>0</v>
      </c>
      <c r="BF221" s="226">
        <f>IF(N221="snížená",J221,0)</f>
        <v>0</v>
      </c>
      <c r="BG221" s="226">
        <f>IF(N221="zákl. přenesená",J221,0)</f>
        <v>0</v>
      </c>
      <c r="BH221" s="226">
        <f>IF(N221="sníž. přenesená",J221,0)</f>
        <v>0</v>
      </c>
      <c r="BI221" s="226">
        <f>IF(N221="nulová",J221,0)</f>
        <v>0</v>
      </c>
      <c r="BJ221" s="19" t="s">
        <v>79</v>
      </c>
      <c r="BK221" s="226">
        <f>ROUND(I221*H221,2)</f>
        <v>0</v>
      </c>
      <c r="BL221" s="19" t="s">
        <v>159</v>
      </c>
      <c r="BM221" s="225" t="s">
        <v>697</v>
      </c>
    </row>
    <row r="222" s="2" customFormat="1">
      <c r="A222" s="40"/>
      <c r="B222" s="41"/>
      <c r="C222" s="42"/>
      <c r="D222" s="227" t="s">
        <v>161</v>
      </c>
      <c r="E222" s="42"/>
      <c r="F222" s="228" t="s">
        <v>586</v>
      </c>
      <c r="G222" s="42"/>
      <c r="H222" s="42"/>
      <c r="I222" s="229"/>
      <c r="J222" s="42"/>
      <c r="K222" s="42"/>
      <c r="L222" s="46"/>
      <c r="M222" s="230"/>
      <c r="N222" s="231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161</v>
      </c>
      <c r="AU222" s="19" t="s">
        <v>81</v>
      </c>
    </row>
    <row r="223" s="13" customFormat="1">
      <c r="A223" s="13"/>
      <c r="B223" s="232"/>
      <c r="C223" s="233"/>
      <c r="D223" s="234" t="s">
        <v>163</v>
      </c>
      <c r="E223" s="235" t="s">
        <v>19</v>
      </c>
      <c r="F223" s="236" t="s">
        <v>534</v>
      </c>
      <c r="G223" s="233"/>
      <c r="H223" s="235" t="s">
        <v>19</v>
      </c>
      <c r="I223" s="237"/>
      <c r="J223" s="233"/>
      <c r="K223" s="233"/>
      <c r="L223" s="238"/>
      <c r="M223" s="239"/>
      <c r="N223" s="240"/>
      <c r="O223" s="240"/>
      <c r="P223" s="240"/>
      <c r="Q223" s="240"/>
      <c r="R223" s="240"/>
      <c r="S223" s="240"/>
      <c r="T223" s="24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2" t="s">
        <v>163</v>
      </c>
      <c r="AU223" s="242" t="s">
        <v>81</v>
      </c>
      <c r="AV223" s="13" t="s">
        <v>79</v>
      </c>
      <c r="AW223" s="13" t="s">
        <v>33</v>
      </c>
      <c r="AX223" s="13" t="s">
        <v>72</v>
      </c>
      <c r="AY223" s="242" t="s">
        <v>152</v>
      </c>
    </row>
    <row r="224" s="14" customFormat="1">
      <c r="A224" s="14"/>
      <c r="B224" s="243"/>
      <c r="C224" s="244"/>
      <c r="D224" s="234" t="s">
        <v>163</v>
      </c>
      <c r="E224" s="245" t="s">
        <v>19</v>
      </c>
      <c r="F224" s="246" t="s">
        <v>326</v>
      </c>
      <c r="G224" s="244"/>
      <c r="H224" s="247">
        <v>27</v>
      </c>
      <c r="I224" s="248"/>
      <c r="J224" s="244"/>
      <c r="K224" s="244"/>
      <c r="L224" s="249"/>
      <c r="M224" s="250"/>
      <c r="N224" s="251"/>
      <c r="O224" s="251"/>
      <c r="P224" s="251"/>
      <c r="Q224" s="251"/>
      <c r="R224" s="251"/>
      <c r="S224" s="251"/>
      <c r="T224" s="252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3" t="s">
        <v>163</v>
      </c>
      <c r="AU224" s="253" t="s">
        <v>81</v>
      </c>
      <c r="AV224" s="14" t="s">
        <v>81</v>
      </c>
      <c r="AW224" s="14" t="s">
        <v>33</v>
      </c>
      <c r="AX224" s="14" t="s">
        <v>79</v>
      </c>
      <c r="AY224" s="253" t="s">
        <v>152</v>
      </c>
    </row>
    <row r="225" s="2" customFormat="1" ht="21.75" customHeight="1">
      <c r="A225" s="40"/>
      <c r="B225" s="41"/>
      <c r="C225" s="214" t="s">
        <v>342</v>
      </c>
      <c r="D225" s="214" t="s">
        <v>154</v>
      </c>
      <c r="E225" s="215" t="s">
        <v>588</v>
      </c>
      <c r="F225" s="216" t="s">
        <v>589</v>
      </c>
      <c r="G225" s="217" t="s">
        <v>157</v>
      </c>
      <c r="H225" s="218">
        <v>27</v>
      </c>
      <c r="I225" s="219"/>
      <c r="J225" s="220">
        <f>ROUND(I225*H225,2)</f>
        <v>0</v>
      </c>
      <c r="K225" s="216" t="s">
        <v>158</v>
      </c>
      <c r="L225" s="46"/>
      <c r="M225" s="221" t="s">
        <v>19</v>
      </c>
      <c r="N225" s="222" t="s">
        <v>43</v>
      </c>
      <c r="O225" s="86"/>
      <c r="P225" s="223">
        <f>O225*H225</f>
        <v>0</v>
      </c>
      <c r="Q225" s="223">
        <v>0</v>
      </c>
      <c r="R225" s="223">
        <f>Q225*H225</f>
        <v>0</v>
      </c>
      <c r="S225" s="223">
        <v>0</v>
      </c>
      <c r="T225" s="224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25" t="s">
        <v>159</v>
      </c>
      <c r="AT225" s="225" t="s">
        <v>154</v>
      </c>
      <c r="AU225" s="225" t="s">
        <v>81</v>
      </c>
      <c r="AY225" s="19" t="s">
        <v>152</v>
      </c>
      <c r="BE225" s="226">
        <f>IF(N225="základní",J225,0)</f>
        <v>0</v>
      </c>
      <c r="BF225" s="226">
        <f>IF(N225="snížená",J225,0)</f>
        <v>0</v>
      </c>
      <c r="BG225" s="226">
        <f>IF(N225="zákl. přenesená",J225,0)</f>
        <v>0</v>
      </c>
      <c r="BH225" s="226">
        <f>IF(N225="sníž. přenesená",J225,0)</f>
        <v>0</v>
      </c>
      <c r="BI225" s="226">
        <f>IF(N225="nulová",J225,0)</f>
        <v>0</v>
      </c>
      <c r="BJ225" s="19" t="s">
        <v>79</v>
      </c>
      <c r="BK225" s="226">
        <f>ROUND(I225*H225,2)</f>
        <v>0</v>
      </c>
      <c r="BL225" s="19" t="s">
        <v>159</v>
      </c>
      <c r="BM225" s="225" t="s">
        <v>698</v>
      </c>
    </row>
    <row r="226" s="2" customFormat="1">
      <c r="A226" s="40"/>
      <c r="B226" s="41"/>
      <c r="C226" s="42"/>
      <c r="D226" s="227" t="s">
        <v>161</v>
      </c>
      <c r="E226" s="42"/>
      <c r="F226" s="228" t="s">
        <v>591</v>
      </c>
      <c r="G226" s="42"/>
      <c r="H226" s="42"/>
      <c r="I226" s="229"/>
      <c r="J226" s="42"/>
      <c r="K226" s="42"/>
      <c r="L226" s="46"/>
      <c r="M226" s="230"/>
      <c r="N226" s="231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161</v>
      </c>
      <c r="AU226" s="19" t="s">
        <v>81</v>
      </c>
    </row>
    <row r="227" s="13" customFormat="1">
      <c r="A227" s="13"/>
      <c r="B227" s="232"/>
      <c r="C227" s="233"/>
      <c r="D227" s="234" t="s">
        <v>163</v>
      </c>
      <c r="E227" s="235" t="s">
        <v>19</v>
      </c>
      <c r="F227" s="236" t="s">
        <v>534</v>
      </c>
      <c r="G227" s="233"/>
      <c r="H227" s="235" t="s">
        <v>19</v>
      </c>
      <c r="I227" s="237"/>
      <c r="J227" s="233"/>
      <c r="K227" s="233"/>
      <c r="L227" s="238"/>
      <c r="M227" s="239"/>
      <c r="N227" s="240"/>
      <c r="O227" s="240"/>
      <c r="P227" s="240"/>
      <c r="Q227" s="240"/>
      <c r="R227" s="240"/>
      <c r="S227" s="240"/>
      <c r="T227" s="24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2" t="s">
        <v>163</v>
      </c>
      <c r="AU227" s="242" t="s">
        <v>81</v>
      </c>
      <c r="AV227" s="13" t="s">
        <v>79</v>
      </c>
      <c r="AW227" s="13" t="s">
        <v>33</v>
      </c>
      <c r="AX227" s="13" t="s">
        <v>72</v>
      </c>
      <c r="AY227" s="242" t="s">
        <v>152</v>
      </c>
    </row>
    <row r="228" s="14" customFormat="1">
      <c r="A228" s="14"/>
      <c r="B228" s="243"/>
      <c r="C228" s="244"/>
      <c r="D228" s="234" t="s">
        <v>163</v>
      </c>
      <c r="E228" s="245" t="s">
        <v>19</v>
      </c>
      <c r="F228" s="246" t="s">
        <v>326</v>
      </c>
      <c r="G228" s="244"/>
      <c r="H228" s="247">
        <v>27</v>
      </c>
      <c r="I228" s="248"/>
      <c r="J228" s="244"/>
      <c r="K228" s="244"/>
      <c r="L228" s="249"/>
      <c r="M228" s="250"/>
      <c r="N228" s="251"/>
      <c r="O228" s="251"/>
      <c r="P228" s="251"/>
      <c r="Q228" s="251"/>
      <c r="R228" s="251"/>
      <c r="S228" s="251"/>
      <c r="T228" s="25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3" t="s">
        <v>163</v>
      </c>
      <c r="AU228" s="253" t="s">
        <v>81</v>
      </c>
      <c r="AV228" s="14" t="s">
        <v>81</v>
      </c>
      <c r="AW228" s="14" t="s">
        <v>33</v>
      </c>
      <c r="AX228" s="14" t="s">
        <v>79</v>
      </c>
      <c r="AY228" s="253" t="s">
        <v>152</v>
      </c>
    </row>
    <row r="229" s="2" customFormat="1" ht="21.75" customHeight="1">
      <c r="A229" s="40"/>
      <c r="B229" s="41"/>
      <c r="C229" s="214" t="s">
        <v>347</v>
      </c>
      <c r="D229" s="214" t="s">
        <v>154</v>
      </c>
      <c r="E229" s="215" t="s">
        <v>310</v>
      </c>
      <c r="F229" s="216" t="s">
        <v>311</v>
      </c>
      <c r="G229" s="217" t="s">
        <v>157</v>
      </c>
      <c r="H229" s="218">
        <v>13</v>
      </c>
      <c r="I229" s="219"/>
      <c r="J229" s="220">
        <f>ROUND(I229*H229,2)</f>
        <v>0</v>
      </c>
      <c r="K229" s="216" t="s">
        <v>158</v>
      </c>
      <c r="L229" s="46"/>
      <c r="M229" s="221" t="s">
        <v>19</v>
      </c>
      <c r="N229" s="222" t="s">
        <v>43</v>
      </c>
      <c r="O229" s="86"/>
      <c r="P229" s="223">
        <f>O229*H229</f>
        <v>0</v>
      </c>
      <c r="Q229" s="223">
        <v>0</v>
      </c>
      <c r="R229" s="223">
        <f>Q229*H229</f>
        <v>0</v>
      </c>
      <c r="S229" s="223">
        <v>0</v>
      </c>
      <c r="T229" s="224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25" t="s">
        <v>159</v>
      </c>
      <c r="AT229" s="225" t="s">
        <v>154</v>
      </c>
      <c r="AU229" s="225" t="s">
        <v>81</v>
      </c>
      <c r="AY229" s="19" t="s">
        <v>152</v>
      </c>
      <c r="BE229" s="226">
        <f>IF(N229="základní",J229,0)</f>
        <v>0</v>
      </c>
      <c r="BF229" s="226">
        <f>IF(N229="snížená",J229,0)</f>
        <v>0</v>
      </c>
      <c r="BG229" s="226">
        <f>IF(N229="zákl. přenesená",J229,0)</f>
        <v>0</v>
      </c>
      <c r="BH229" s="226">
        <f>IF(N229="sníž. přenesená",J229,0)</f>
        <v>0</v>
      </c>
      <c r="BI229" s="226">
        <f>IF(N229="nulová",J229,0)</f>
        <v>0</v>
      </c>
      <c r="BJ229" s="19" t="s">
        <v>79</v>
      </c>
      <c r="BK229" s="226">
        <f>ROUND(I229*H229,2)</f>
        <v>0</v>
      </c>
      <c r="BL229" s="19" t="s">
        <v>159</v>
      </c>
      <c r="BM229" s="225" t="s">
        <v>699</v>
      </c>
    </row>
    <row r="230" s="2" customFormat="1">
      <c r="A230" s="40"/>
      <c r="B230" s="41"/>
      <c r="C230" s="42"/>
      <c r="D230" s="227" t="s">
        <v>161</v>
      </c>
      <c r="E230" s="42"/>
      <c r="F230" s="228" t="s">
        <v>313</v>
      </c>
      <c r="G230" s="42"/>
      <c r="H230" s="42"/>
      <c r="I230" s="229"/>
      <c r="J230" s="42"/>
      <c r="K230" s="42"/>
      <c r="L230" s="46"/>
      <c r="M230" s="230"/>
      <c r="N230" s="231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161</v>
      </c>
      <c r="AU230" s="19" t="s">
        <v>81</v>
      </c>
    </row>
    <row r="231" s="13" customFormat="1">
      <c r="A231" s="13"/>
      <c r="B231" s="232"/>
      <c r="C231" s="233"/>
      <c r="D231" s="234" t="s">
        <v>163</v>
      </c>
      <c r="E231" s="235" t="s">
        <v>19</v>
      </c>
      <c r="F231" s="236" t="s">
        <v>189</v>
      </c>
      <c r="G231" s="233"/>
      <c r="H231" s="235" t="s">
        <v>19</v>
      </c>
      <c r="I231" s="237"/>
      <c r="J231" s="233"/>
      <c r="K231" s="233"/>
      <c r="L231" s="238"/>
      <c r="M231" s="239"/>
      <c r="N231" s="240"/>
      <c r="O231" s="240"/>
      <c r="P231" s="240"/>
      <c r="Q231" s="240"/>
      <c r="R231" s="240"/>
      <c r="S231" s="240"/>
      <c r="T231" s="24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2" t="s">
        <v>163</v>
      </c>
      <c r="AU231" s="242" t="s">
        <v>81</v>
      </c>
      <c r="AV231" s="13" t="s">
        <v>79</v>
      </c>
      <c r="AW231" s="13" t="s">
        <v>33</v>
      </c>
      <c r="AX231" s="13" t="s">
        <v>72</v>
      </c>
      <c r="AY231" s="242" t="s">
        <v>152</v>
      </c>
    </row>
    <row r="232" s="14" customFormat="1">
      <c r="A232" s="14"/>
      <c r="B232" s="243"/>
      <c r="C232" s="244"/>
      <c r="D232" s="234" t="s">
        <v>163</v>
      </c>
      <c r="E232" s="245" t="s">
        <v>19</v>
      </c>
      <c r="F232" s="246" t="s">
        <v>239</v>
      </c>
      <c r="G232" s="244"/>
      <c r="H232" s="247">
        <v>13</v>
      </c>
      <c r="I232" s="248"/>
      <c r="J232" s="244"/>
      <c r="K232" s="244"/>
      <c r="L232" s="249"/>
      <c r="M232" s="250"/>
      <c r="N232" s="251"/>
      <c r="O232" s="251"/>
      <c r="P232" s="251"/>
      <c r="Q232" s="251"/>
      <c r="R232" s="251"/>
      <c r="S232" s="251"/>
      <c r="T232" s="25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3" t="s">
        <v>163</v>
      </c>
      <c r="AU232" s="253" t="s">
        <v>81</v>
      </c>
      <c r="AV232" s="14" t="s">
        <v>81</v>
      </c>
      <c r="AW232" s="14" t="s">
        <v>33</v>
      </c>
      <c r="AX232" s="14" t="s">
        <v>79</v>
      </c>
      <c r="AY232" s="253" t="s">
        <v>152</v>
      </c>
    </row>
    <row r="233" s="2" customFormat="1" ht="24.15" customHeight="1">
      <c r="A233" s="40"/>
      <c r="B233" s="41"/>
      <c r="C233" s="214" t="s">
        <v>264</v>
      </c>
      <c r="D233" s="214" t="s">
        <v>154</v>
      </c>
      <c r="E233" s="215" t="s">
        <v>315</v>
      </c>
      <c r="F233" s="216" t="s">
        <v>316</v>
      </c>
      <c r="G233" s="217" t="s">
        <v>157</v>
      </c>
      <c r="H233" s="218">
        <v>9.5</v>
      </c>
      <c r="I233" s="219"/>
      <c r="J233" s="220">
        <f>ROUND(I233*H233,2)</f>
        <v>0</v>
      </c>
      <c r="K233" s="216" t="s">
        <v>158</v>
      </c>
      <c r="L233" s="46"/>
      <c r="M233" s="221" t="s">
        <v>19</v>
      </c>
      <c r="N233" s="222" t="s">
        <v>43</v>
      </c>
      <c r="O233" s="86"/>
      <c r="P233" s="223">
        <f>O233*H233</f>
        <v>0</v>
      </c>
      <c r="Q233" s="223">
        <v>0</v>
      </c>
      <c r="R233" s="223">
        <f>Q233*H233</f>
        <v>0</v>
      </c>
      <c r="S233" s="223">
        <v>0</v>
      </c>
      <c r="T233" s="224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25" t="s">
        <v>159</v>
      </c>
      <c r="AT233" s="225" t="s">
        <v>154</v>
      </c>
      <c r="AU233" s="225" t="s">
        <v>81</v>
      </c>
      <c r="AY233" s="19" t="s">
        <v>152</v>
      </c>
      <c r="BE233" s="226">
        <f>IF(N233="základní",J233,0)</f>
        <v>0</v>
      </c>
      <c r="BF233" s="226">
        <f>IF(N233="snížená",J233,0)</f>
        <v>0</v>
      </c>
      <c r="BG233" s="226">
        <f>IF(N233="zákl. přenesená",J233,0)</f>
        <v>0</v>
      </c>
      <c r="BH233" s="226">
        <f>IF(N233="sníž. přenesená",J233,0)</f>
        <v>0</v>
      </c>
      <c r="BI233" s="226">
        <f>IF(N233="nulová",J233,0)</f>
        <v>0</v>
      </c>
      <c r="BJ233" s="19" t="s">
        <v>79</v>
      </c>
      <c r="BK233" s="226">
        <f>ROUND(I233*H233,2)</f>
        <v>0</v>
      </c>
      <c r="BL233" s="19" t="s">
        <v>159</v>
      </c>
      <c r="BM233" s="225" t="s">
        <v>700</v>
      </c>
    </row>
    <row r="234" s="2" customFormat="1">
      <c r="A234" s="40"/>
      <c r="B234" s="41"/>
      <c r="C234" s="42"/>
      <c r="D234" s="227" t="s">
        <v>161</v>
      </c>
      <c r="E234" s="42"/>
      <c r="F234" s="228" t="s">
        <v>318</v>
      </c>
      <c r="G234" s="42"/>
      <c r="H234" s="42"/>
      <c r="I234" s="229"/>
      <c r="J234" s="42"/>
      <c r="K234" s="42"/>
      <c r="L234" s="46"/>
      <c r="M234" s="230"/>
      <c r="N234" s="231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161</v>
      </c>
      <c r="AU234" s="19" t="s">
        <v>81</v>
      </c>
    </row>
    <row r="235" s="13" customFormat="1">
      <c r="A235" s="13"/>
      <c r="B235" s="232"/>
      <c r="C235" s="233"/>
      <c r="D235" s="234" t="s">
        <v>163</v>
      </c>
      <c r="E235" s="235" t="s">
        <v>19</v>
      </c>
      <c r="F235" s="236" t="s">
        <v>319</v>
      </c>
      <c r="G235" s="233"/>
      <c r="H235" s="235" t="s">
        <v>19</v>
      </c>
      <c r="I235" s="237"/>
      <c r="J235" s="233"/>
      <c r="K235" s="233"/>
      <c r="L235" s="238"/>
      <c r="M235" s="239"/>
      <c r="N235" s="240"/>
      <c r="O235" s="240"/>
      <c r="P235" s="240"/>
      <c r="Q235" s="240"/>
      <c r="R235" s="240"/>
      <c r="S235" s="240"/>
      <c r="T235" s="24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2" t="s">
        <v>163</v>
      </c>
      <c r="AU235" s="242" t="s">
        <v>81</v>
      </c>
      <c r="AV235" s="13" t="s">
        <v>79</v>
      </c>
      <c r="AW235" s="13" t="s">
        <v>33</v>
      </c>
      <c r="AX235" s="13" t="s">
        <v>72</v>
      </c>
      <c r="AY235" s="242" t="s">
        <v>152</v>
      </c>
    </row>
    <row r="236" s="14" customFormat="1">
      <c r="A236" s="14"/>
      <c r="B236" s="243"/>
      <c r="C236" s="244"/>
      <c r="D236" s="234" t="s">
        <v>163</v>
      </c>
      <c r="E236" s="245" t="s">
        <v>19</v>
      </c>
      <c r="F236" s="246" t="s">
        <v>773</v>
      </c>
      <c r="G236" s="244"/>
      <c r="H236" s="247">
        <v>9.5</v>
      </c>
      <c r="I236" s="248"/>
      <c r="J236" s="244"/>
      <c r="K236" s="244"/>
      <c r="L236" s="249"/>
      <c r="M236" s="250"/>
      <c r="N236" s="251"/>
      <c r="O236" s="251"/>
      <c r="P236" s="251"/>
      <c r="Q236" s="251"/>
      <c r="R236" s="251"/>
      <c r="S236" s="251"/>
      <c r="T236" s="25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3" t="s">
        <v>163</v>
      </c>
      <c r="AU236" s="253" t="s">
        <v>81</v>
      </c>
      <c r="AV236" s="14" t="s">
        <v>81</v>
      </c>
      <c r="AW236" s="14" t="s">
        <v>33</v>
      </c>
      <c r="AX236" s="14" t="s">
        <v>79</v>
      </c>
      <c r="AY236" s="253" t="s">
        <v>152</v>
      </c>
    </row>
    <row r="237" s="2" customFormat="1" ht="16.5" customHeight="1">
      <c r="A237" s="40"/>
      <c r="B237" s="41"/>
      <c r="C237" s="214" t="s">
        <v>359</v>
      </c>
      <c r="D237" s="214" t="s">
        <v>154</v>
      </c>
      <c r="E237" s="215" t="s">
        <v>322</v>
      </c>
      <c r="F237" s="216" t="s">
        <v>323</v>
      </c>
      <c r="G237" s="217" t="s">
        <v>157</v>
      </c>
      <c r="H237" s="218">
        <v>9.5</v>
      </c>
      <c r="I237" s="219"/>
      <c r="J237" s="220">
        <f>ROUND(I237*H237,2)</f>
        <v>0</v>
      </c>
      <c r="K237" s="216" t="s">
        <v>158</v>
      </c>
      <c r="L237" s="46"/>
      <c r="M237" s="221" t="s">
        <v>19</v>
      </c>
      <c r="N237" s="222" t="s">
        <v>43</v>
      </c>
      <c r="O237" s="86"/>
      <c r="P237" s="223">
        <f>O237*H237</f>
        <v>0</v>
      </c>
      <c r="Q237" s="223">
        <v>0</v>
      </c>
      <c r="R237" s="223">
        <f>Q237*H237</f>
        <v>0</v>
      </c>
      <c r="S237" s="223">
        <v>0</v>
      </c>
      <c r="T237" s="224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25" t="s">
        <v>159</v>
      </c>
      <c r="AT237" s="225" t="s">
        <v>154</v>
      </c>
      <c r="AU237" s="225" t="s">
        <v>81</v>
      </c>
      <c r="AY237" s="19" t="s">
        <v>152</v>
      </c>
      <c r="BE237" s="226">
        <f>IF(N237="základní",J237,0)</f>
        <v>0</v>
      </c>
      <c r="BF237" s="226">
        <f>IF(N237="snížená",J237,0)</f>
        <v>0</v>
      </c>
      <c r="BG237" s="226">
        <f>IF(N237="zákl. přenesená",J237,0)</f>
        <v>0</v>
      </c>
      <c r="BH237" s="226">
        <f>IF(N237="sníž. přenesená",J237,0)</f>
        <v>0</v>
      </c>
      <c r="BI237" s="226">
        <f>IF(N237="nulová",J237,0)</f>
        <v>0</v>
      </c>
      <c r="BJ237" s="19" t="s">
        <v>79</v>
      </c>
      <c r="BK237" s="226">
        <f>ROUND(I237*H237,2)</f>
        <v>0</v>
      </c>
      <c r="BL237" s="19" t="s">
        <v>159</v>
      </c>
      <c r="BM237" s="225" t="s">
        <v>701</v>
      </c>
    </row>
    <row r="238" s="2" customFormat="1">
      <c r="A238" s="40"/>
      <c r="B238" s="41"/>
      <c r="C238" s="42"/>
      <c r="D238" s="227" t="s">
        <v>161</v>
      </c>
      <c r="E238" s="42"/>
      <c r="F238" s="228" t="s">
        <v>325</v>
      </c>
      <c r="G238" s="42"/>
      <c r="H238" s="42"/>
      <c r="I238" s="229"/>
      <c r="J238" s="42"/>
      <c r="K238" s="42"/>
      <c r="L238" s="46"/>
      <c r="M238" s="230"/>
      <c r="N238" s="231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161</v>
      </c>
      <c r="AU238" s="19" t="s">
        <v>81</v>
      </c>
    </row>
    <row r="239" s="13" customFormat="1">
      <c r="A239" s="13"/>
      <c r="B239" s="232"/>
      <c r="C239" s="233"/>
      <c r="D239" s="234" t="s">
        <v>163</v>
      </c>
      <c r="E239" s="235" t="s">
        <v>19</v>
      </c>
      <c r="F239" s="236" t="s">
        <v>319</v>
      </c>
      <c r="G239" s="233"/>
      <c r="H239" s="235" t="s">
        <v>19</v>
      </c>
      <c r="I239" s="237"/>
      <c r="J239" s="233"/>
      <c r="K239" s="233"/>
      <c r="L239" s="238"/>
      <c r="M239" s="239"/>
      <c r="N239" s="240"/>
      <c r="O239" s="240"/>
      <c r="P239" s="240"/>
      <c r="Q239" s="240"/>
      <c r="R239" s="240"/>
      <c r="S239" s="240"/>
      <c r="T239" s="24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2" t="s">
        <v>163</v>
      </c>
      <c r="AU239" s="242" t="s">
        <v>81</v>
      </c>
      <c r="AV239" s="13" t="s">
        <v>79</v>
      </c>
      <c r="AW239" s="13" t="s">
        <v>33</v>
      </c>
      <c r="AX239" s="13" t="s">
        <v>72</v>
      </c>
      <c r="AY239" s="242" t="s">
        <v>152</v>
      </c>
    </row>
    <row r="240" s="14" customFormat="1">
      <c r="A240" s="14"/>
      <c r="B240" s="243"/>
      <c r="C240" s="244"/>
      <c r="D240" s="234" t="s">
        <v>163</v>
      </c>
      <c r="E240" s="245" t="s">
        <v>19</v>
      </c>
      <c r="F240" s="246" t="s">
        <v>773</v>
      </c>
      <c r="G240" s="244"/>
      <c r="H240" s="247">
        <v>9.5</v>
      </c>
      <c r="I240" s="248"/>
      <c r="J240" s="244"/>
      <c r="K240" s="244"/>
      <c r="L240" s="249"/>
      <c r="M240" s="250"/>
      <c r="N240" s="251"/>
      <c r="O240" s="251"/>
      <c r="P240" s="251"/>
      <c r="Q240" s="251"/>
      <c r="R240" s="251"/>
      <c r="S240" s="251"/>
      <c r="T240" s="252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3" t="s">
        <v>163</v>
      </c>
      <c r="AU240" s="253" t="s">
        <v>81</v>
      </c>
      <c r="AV240" s="14" t="s">
        <v>81</v>
      </c>
      <c r="AW240" s="14" t="s">
        <v>33</v>
      </c>
      <c r="AX240" s="14" t="s">
        <v>79</v>
      </c>
      <c r="AY240" s="253" t="s">
        <v>152</v>
      </c>
    </row>
    <row r="241" s="2" customFormat="1" ht="24.15" customHeight="1">
      <c r="A241" s="40"/>
      <c r="B241" s="41"/>
      <c r="C241" s="214" t="s">
        <v>364</v>
      </c>
      <c r="D241" s="214" t="s">
        <v>154</v>
      </c>
      <c r="E241" s="215" t="s">
        <v>327</v>
      </c>
      <c r="F241" s="216" t="s">
        <v>328</v>
      </c>
      <c r="G241" s="217" t="s">
        <v>157</v>
      </c>
      <c r="H241" s="218">
        <v>9.5</v>
      </c>
      <c r="I241" s="219"/>
      <c r="J241" s="220">
        <f>ROUND(I241*H241,2)</f>
        <v>0</v>
      </c>
      <c r="K241" s="216" t="s">
        <v>158</v>
      </c>
      <c r="L241" s="46"/>
      <c r="M241" s="221" t="s">
        <v>19</v>
      </c>
      <c r="N241" s="222" t="s">
        <v>43</v>
      </c>
      <c r="O241" s="86"/>
      <c r="P241" s="223">
        <f>O241*H241</f>
        <v>0</v>
      </c>
      <c r="Q241" s="223">
        <v>0</v>
      </c>
      <c r="R241" s="223">
        <f>Q241*H241</f>
        <v>0</v>
      </c>
      <c r="S241" s="223">
        <v>0</v>
      </c>
      <c r="T241" s="224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25" t="s">
        <v>159</v>
      </c>
      <c r="AT241" s="225" t="s">
        <v>154</v>
      </c>
      <c r="AU241" s="225" t="s">
        <v>81</v>
      </c>
      <c r="AY241" s="19" t="s">
        <v>152</v>
      </c>
      <c r="BE241" s="226">
        <f>IF(N241="základní",J241,0)</f>
        <v>0</v>
      </c>
      <c r="BF241" s="226">
        <f>IF(N241="snížená",J241,0)</f>
        <v>0</v>
      </c>
      <c r="BG241" s="226">
        <f>IF(N241="zákl. přenesená",J241,0)</f>
        <v>0</v>
      </c>
      <c r="BH241" s="226">
        <f>IF(N241="sníž. přenesená",J241,0)</f>
        <v>0</v>
      </c>
      <c r="BI241" s="226">
        <f>IF(N241="nulová",J241,0)</f>
        <v>0</v>
      </c>
      <c r="BJ241" s="19" t="s">
        <v>79</v>
      </c>
      <c r="BK241" s="226">
        <f>ROUND(I241*H241,2)</f>
        <v>0</v>
      </c>
      <c r="BL241" s="19" t="s">
        <v>159</v>
      </c>
      <c r="BM241" s="225" t="s">
        <v>702</v>
      </c>
    </row>
    <row r="242" s="2" customFormat="1">
      <c r="A242" s="40"/>
      <c r="B242" s="41"/>
      <c r="C242" s="42"/>
      <c r="D242" s="227" t="s">
        <v>161</v>
      </c>
      <c r="E242" s="42"/>
      <c r="F242" s="228" t="s">
        <v>330</v>
      </c>
      <c r="G242" s="42"/>
      <c r="H242" s="42"/>
      <c r="I242" s="229"/>
      <c r="J242" s="42"/>
      <c r="K242" s="42"/>
      <c r="L242" s="46"/>
      <c r="M242" s="230"/>
      <c r="N242" s="231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161</v>
      </c>
      <c r="AU242" s="19" t="s">
        <v>81</v>
      </c>
    </row>
    <row r="243" s="13" customFormat="1">
      <c r="A243" s="13"/>
      <c r="B243" s="232"/>
      <c r="C243" s="233"/>
      <c r="D243" s="234" t="s">
        <v>163</v>
      </c>
      <c r="E243" s="235" t="s">
        <v>19</v>
      </c>
      <c r="F243" s="236" t="s">
        <v>319</v>
      </c>
      <c r="G243" s="233"/>
      <c r="H243" s="235" t="s">
        <v>19</v>
      </c>
      <c r="I243" s="237"/>
      <c r="J243" s="233"/>
      <c r="K243" s="233"/>
      <c r="L243" s="238"/>
      <c r="M243" s="239"/>
      <c r="N243" s="240"/>
      <c r="O243" s="240"/>
      <c r="P243" s="240"/>
      <c r="Q243" s="240"/>
      <c r="R243" s="240"/>
      <c r="S243" s="240"/>
      <c r="T243" s="24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2" t="s">
        <v>163</v>
      </c>
      <c r="AU243" s="242" t="s">
        <v>81</v>
      </c>
      <c r="AV243" s="13" t="s">
        <v>79</v>
      </c>
      <c r="AW243" s="13" t="s">
        <v>33</v>
      </c>
      <c r="AX243" s="13" t="s">
        <v>72</v>
      </c>
      <c r="AY243" s="242" t="s">
        <v>152</v>
      </c>
    </row>
    <row r="244" s="14" customFormat="1">
      <c r="A244" s="14"/>
      <c r="B244" s="243"/>
      <c r="C244" s="244"/>
      <c r="D244" s="234" t="s">
        <v>163</v>
      </c>
      <c r="E244" s="245" t="s">
        <v>19</v>
      </c>
      <c r="F244" s="246" t="s">
        <v>773</v>
      </c>
      <c r="G244" s="244"/>
      <c r="H244" s="247">
        <v>9.5</v>
      </c>
      <c r="I244" s="248"/>
      <c r="J244" s="244"/>
      <c r="K244" s="244"/>
      <c r="L244" s="249"/>
      <c r="M244" s="250"/>
      <c r="N244" s="251"/>
      <c r="O244" s="251"/>
      <c r="P244" s="251"/>
      <c r="Q244" s="251"/>
      <c r="R244" s="251"/>
      <c r="S244" s="251"/>
      <c r="T244" s="25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3" t="s">
        <v>163</v>
      </c>
      <c r="AU244" s="253" t="s">
        <v>81</v>
      </c>
      <c r="AV244" s="14" t="s">
        <v>81</v>
      </c>
      <c r="AW244" s="14" t="s">
        <v>33</v>
      </c>
      <c r="AX244" s="14" t="s">
        <v>79</v>
      </c>
      <c r="AY244" s="253" t="s">
        <v>152</v>
      </c>
    </row>
    <row r="245" s="2" customFormat="1" ht="37.8" customHeight="1">
      <c r="A245" s="40"/>
      <c r="B245" s="41"/>
      <c r="C245" s="214" t="s">
        <v>369</v>
      </c>
      <c r="D245" s="214" t="s">
        <v>154</v>
      </c>
      <c r="E245" s="215" t="s">
        <v>332</v>
      </c>
      <c r="F245" s="216" t="s">
        <v>703</v>
      </c>
      <c r="G245" s="217" t="s">
        <v>157</v>
      </c>
      <c r="H245" s="218">
        <v>13</v>
      </c>
      <c r="I245" s="219"/>
      <c r="J245" s="220">
        <f>ROUND(I245*H245,2)</f>
        <v>0</v>
      </c>
      <c r="K245" s="216" t="s">
        <v>158</v>
      </c>
      <c r="L245" s="46"/>
      <c r="M245" s="221" t="s">
        <v>19</v>
      </c>
      <c r="N245" s="222" t="s">
        <v>43</v>
      </c>
      <c r="O245" s="86"/>
      <c r="P245" s="223">
        <f>O245*H245</f>
        <v>0</v>
      </c>
      <c r="Q245" s="223">
        <v>0.089219999999999994</v>
      </c>
      <c r="R245" s="223">
        <f>Q245*H245</f>
        <v>1.1598599999999999</v>
      </c>
      <c r="S245" s="223">
        <v>0</v>
      </c>
      <c r="T245" s="224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25" t="s">
        <v>159</v>
      </c>
      <c r="AT245" s="225" t="s">
        <v>154</v>
      </c>
      <c r="AU245" s="225" t="s">
        <v>81</v>
      </c>
      <c r="AY245" s="19" t="s">
        <v>152</v>
      </c>
      <c r="BE245" s="226">
        <f>IF(N245="základní",J245,0)</f>
        <v>0</v>
      </c>
      <c r="BF245" s="226">
        <f>IF(N245="snížená",J245,0)</f>
        <v>0</v>
      </c>
      <c r="BG245" s="226">
        <f>IF(N245="zákl. přenesená",J245,0)</f>
        <v>0</v>
      </c>
      <c r="BH245" s="226">
        <f>IF(N245="sníž. přenesená",J245,0)</f>
        <v>0</v>
      </c>
      <c r="BI245" s="226">
        <f>IF(N245="nulová",J245,0)</f>
        <v>0</v>
      </c>
      <c r="BJ245" s="19" t="s">
        <v>79</v>
      </c>
      <c r="BK245" s="226">
        <f>ROUND(I245*H245,2)</f>
        <v>0</v>
      </c>
      <c r="BL245" s="19" t="s">
        <v>159</v>
      </c>
      <c r="BM245" s="225" t="s">
        <v>704</v>
      </c>
    </row>
    <row r="246" s="2" customFormat="1">
      <c r="A246" s="40"/>
      <c r="B246" s="41"/>
      <c r="C246" s="42"/>
      <c r="D246" s="227" t="s">
        <v>161</v>
      </c>
      <c r="E246" s="42"/>
      <c r="F246" s="228" t="s">
        <v>335</v>
      </c>
      <c r="G246" s="42"/>
      <c r="H246" s="42"/>
      <c r="I246" s="229"/>
      <c r="J246" s="42"/>
      <c r="K246" s="42"/>
      <c r="L246" s="46"/>
      <c r="M246" s="230"/>
      <c r="N246" s="231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161</v>
      </c>
      <c r="AU246" s="19" t="s">
        <v>81</v>
      </c>
    </row>
    <row r="247" s="13" customFormat="1">
      <c r="A247" s="13"/>
      <c r="B247" s="232"/>
      <c r="C247" s="233"/>
      <c r="D247" s="234" t="s">
        <v>163</v>
      </c>
      <c r="E247" s="235" t="s">
        <v>19</v>
      </c>
      <c r="F247" s="236" t="s">
        <v>189</v>
      </c>
      <c r="G247" s="233"/>
      <c r="H247" s="235" t="s">
        <v>19</v>
      </c>
      <c r="I247" s="237"/>
      <c r="J247" s="233"/>
      <c r="K247" s="233"/>
      <c r="L247" s="238"/>
      <c r="M247" s="239"/>
      <c r="N247" s="240"/>
      <c r="O247" s="240"/>
      <c r="P247" s="240"/>
      <c r="Q247" s="240"/>
      <c r="R247" s="240"/>
      <c r="S247" s="240"/>
      <c r="T247" s="24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2" t="s">
        <v>163</v>
      </c>
      <c r="AU247" s="242" t="s">
        <v>81</v>
      </c>
      <c r="AV247" s="13" t="s">
        <v>79</v>
      </c>
      <c r="AW247" s="13" t="s">
        <v>33</v>
      </c>
      <c r="AX247" s="13" t="s">
        <v>72</v>
      </c>
      <c r="AY247" s="242" t="s">
        <v>152</v>
      </c>
    </row>
    <row r="248" s="14" customFormat="1">
      <c r="A248" s="14"/>
      <c r="B248" s="243"/>
      <c r="C248" s="244"/>
      <c r="D248" s="234" t="s">
        <v>163</v>
      </c>
      <c r="E248" s="245" t="s">
        <v>19</v>
      </c>
      <c r="F248" s="246" t="s">
        <v>239</v>
      </c>
      <c r="G248" s="244"/>
      <c r="H248" s="247">
        <v>13</v>
      </c>
      <c r="I248" s="248"/>
      <c r="J248" s="244"/>
      <c r="K248" s="244"/>
      <c r="L248" s="249"/>
      <c r="M248" s="250"/>
      <c r="N248" s="251"/>
      <c r="O248" s="251"/>
      <c r="P248" s="251"/>
      <c r="Q248" s="251"/>
      <c r="R248" s="251"/>
      <c r="S248" s="251"/>
      <c r="T248" s="252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3" t="s">
        <v>163</v>
      </c>
      <c r="AU248" s="253" t="s">
        <v>81</v>
      </c>
      <c r="AV248" s="14" t="s">
        <v>81</v>
      </c>
      <c r="AW248" s="14" t="s">
        <v>33</v>
      </c>
      <c r="AX248" s="14" t="s">
        <v>79</v>
      </c>
      <c r="AY248" s="253" t="s">
        <v>152</v>
      </c>
    </row>
    <row r="249" s="2" customFormat="1" ht="16.5" customHeight="1">
      <c r="A249" s="40"/>
      <c r="B249" s="41"/>
      <c r="C249" s="265" t="s">
        <v>376</v>
      </c>
      <c r="D249" s="265" t="s">
        <v>228</v>
      </c>
      <c r="E249" s="266" t="s">
        <v>337</v>
      </c>
      <c r="F249" s="267" t="s">
        <v>338</v>
      </c>
      <c r="G249" s="268" t="s">
        <v>157</v>
      </c>
      <c r="H249" s="269">
        <v>13.390000000000001</v>
      </c>
      <c r="I249" s="270"/>
      <c r="J249" s="271">
        <f>ROUND(I249*H249,2)</f>
        <v>0</v>
      </c>
      <c r="K249" s="267" t="s">
        <v>158</v>
      </c>
      <c r="L249" s="272"/>
      <c r="M249" s="273" t="s">
        <v>19</v>
      </c>
      <c r="N249" s="274" t="s">
        <v>43</v>
      </c>
      <c r="O249" s="86"/>
      <c r="P249" s="223">
        <f>O249*H249</f>
        <v>0</v>
      </c>
      <c r="Q249" s="223">
        <v>0.13200000000000001</v>
      </c>
      <c r="R249" s="223">
        <f>Q249*H249</f>
        <v>1.7674800000000002</v>
      </c>
      <c r="S249" s="223">
        <v>0</v>
      </c>
      <c r="T249" s="224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25" t="s">
        <v>208</v>
      </c>
      <c r="AT249" s="225" t="s">
        <v>228</v>
      </c>
      <c r="AU249" s="225" t="s">
        <v>81</v>
      </c>
      <c r="AY249" s="19" t="s">
        <v>152</v>
      </c>
      <c r="BE249" s="226">
        <f>IF(N249="základní",J249,0)</f>
        <v>0</v>
      </c>
      <c r="BF249" s="226">
        <f>IF(N249="snížená",J249,0)</f>
        <v>0</v>
      </c>
      <c r="BG249" s="226">
        <f>IF(N249="zákl. přenesená",J249,0)</f>
        <v>0</v>
      </c>
      <c r="BH249" s="226">
        <f>IF(N249="sníž. přenesená",J249,0)</f>
        <v>0</v>
      </c>
      <c r="BI249" s="226">
        <f>IF(N249="nulová",J249,0)</f>
        <v>0</v>
      </c>
      <c r="BJ249" s="19" t="s">
        <v>79</v>
      </c>
      <c r="BK249" s="226">
        <f>ROUND(I249*H249,2)</f>
        <v>0</v>
      </c>
      <c r="BL249" s="19" t="s">
        <v>159</v>
      </c>
      <c r="BM249" s="225" t="s">
        <v>705</v>
      </c>
    </row>
    <row r="250" s="14" customFormat="1">
      <c r="A250" s="14"/>
      <c r="B250" s="243"/>
      <c r="C250" s="244"/>
      <c r="D250" s="234" t="s">
        <v>163</v>
      </c>
      <c r="E250" s="244"/>
      <c r="F250" s="246" t="s">
        <v>846</v>
      </c>
      <c r="G250" s="244"/>
      <c r="H250" s="247">
        <v>13.390000000000001</v>
      </c>
      <c r="I250" s="248"/>
      <c r="J250" s="244"/>
      <c r="K250" s="244"/>
      <c r="L250" s="249"/>
      <c r="M250" s="250"/>
      <c r="N250" s="251"/>
      <c r="O250" s="251"/>
      <c r="P250" s="251"/>
      <c r="Q250" s="251"/>
      <c r="R250" s="251"/>
      <c r="S250" s="251"/>
      <c r="T250" s="25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3" t="s">
        <v>163</v>
      </c>
      <c r="AU250" s="253" t="s">
        <v>81</v>
      </c>
      <c r="AV250" s="14" t="s">
        <v>81</v>
      </c>
      <c r="AW250" s="14" t="s">
        <v>4</v>
      </c>
      <c r="AX250" s="14" t="s">
        <v>79</v>
      </c>
      <c r="AY250" s="253" t="s">
        <v>152</v>
      </c>
    </row>
    <row r="251" s="2" customFormat="1" ht="37.8" customHeight="1">
      <c r="A251" s="40"/>
      <c r="B251" s="41"/>
      <c r="C251" s="214" t="s">
        <v>381</v>
      </c>
      <c r="D251" s="214" t="s">
        <v>154</v>
      </c>
      <c r="E251" s="215" t="s">
        <v>600</v>
      </c>
      <c r="F251" s="216" t="s">
        <v>707</v>
      </c>
      <c r="G251" s="217" t="s">
        <v>157</v>
      </c>
      <c r="H251" s="218">
        <v>27</v>
      </c>
      <c r="I251" s="219"/>
      <c r="J251" s="220">
        <f>ROUND(I251*H251,2)</f>
        <v>0</v>
      </c>
      <c r="K251" s="216" t="s">
        <v>158</v>
      </c>
      <c r="L251" s="46"/>
      <c r="M251" s="221" t="s">
        <v>19</v>
      </c>
      <c r="N251" s="222" t="s">
        <v>43</v>
      </c>
      <c r="O251" s="86"/>
      <c r="P251" s="223">
        <f>O251*H251</f>
        <v>0</v>
      </c>
      <c r="Q251" s="223">
        <v>0.11162</v>
      </c>
      <c r="R251" s="223">
        <f>Q251*H251</f>
        <v>3.0137399999999999</v>
      </c>
      <c r="S251" s="223">
        <v>0</v>
      </c>
      <c r="T251" s="224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25" t="s">
        <v>159</v>
      </c>
      <c r="AT251" s="225" t="s">
        <v>154</v>
      </c>
      <c r="AU251" s="225" t="s">
        <v>81</v>
      </c>
      <c r="AY251" s="19" t="s">
        <v>152</v>
      </c>
      <c r="BE251" s="226">
        <f>IF(N251="základní",J251,0)</f>
        <v>0</v>
      </c>
      <c r="BF251" s="226">
        <f>IF(N251="snížená",J251,0)</f>
        <v>0</v>
      </c>
      <c r="BG251" s="226">
        <f>IF(N251="zákl. přenesená",J251,0)</f>
        <v>0</v>
      </c>
      <c r="BH251" s="226">
        <f>IF(N251="sníž. přenesená",J251,0)</f>
        <v>0</v>
      </c>
      <c r="BI251" s="226">
        <f>IF(N251="nulová",J251,0)</f>
        <v>0</v>
      </c>
      <c r="BJ251" s="19" t="s">
        <v>79</v>
      </c>
      <c r="BK251" s="226">
        <f>ROUND(I251*H251,2)</f>
        <v>0</v>
      </c>
      <c r="BL251" s="19" t="s">
        <v>159</v>
      </c>
      <c r="BM251" s="225" t="s">
        <v>708</v>
      </c>
    </row>
    <row r="252" s="2" customFormat="1">
      <c r="A252" s="40"/>
      <c r="B252" s="41"/>
      <c r="C252" s="42"/>
      <c r="D252" s="227" t="s">
        <v>161</v>
      </c>
      <c r="E252" s="42"/>
      <c r="F252" s="228" t="s">
        <v>603</v>
      </c>
      <c r="G252" s="42"/>
      <c r="H252" s="42"/>
      <c r="I252" s="229"/>
      <c r="J252" s="42"/>
      <c r="K252" s="42"/>
      <c r="L252" s="46"/>
      <c r="M252" s="230"/>
      <c r="N252" s="231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161</v>
      </c>
      <c r="AU252" s="19" t="s">
        <v>81</v>
      </c>
    </row>
    <row r="253" s="13" customFormat="1">
      <c r="A253" s="13"/>
      <c r="B253" s="232"/>
      <c r="C253" s="233"/>
      <c r="D253" s="234" t="s">
        <v>163</v>
      </c>
      <c r="E253" s="235" t="s">
        <v>19</v>
      </c>
      <c r="F253" s="236" t="s">
        <v>534</v>
      </c>
      <c r="G253" s="233"/>
      <c r="H253" s="235" t="s">
        <v>19</v>
      </c>
      <c r="I253" s="237"/>
      <c r="J253" s="233"/>
      <c r="K253" s="233"/>
      <c r="L253" s="238"/>
      <c r="M253" s="239"/>
      <c r="N253" s="240"/>
      <c r="O253" s="240"/>
      <c r="P253" s="240"/>
      <c r="Q253" s="240"/>
      <c r="R253" s="240"/>
      <c r="S253" s="240"/>
      <c r="T253" s="24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2" t="s">
        <v>163</v>
      </c>
      <c r="AU253" s="242" t="s">
        <v>81</v>
      </c>
      <c r="AV253" s="13" t="s">
        <v>79</v>
      </c>
      <c r="AW253" s="13" t="s">
        <v>33</v>
      </c>
      <c r="AX253" s="13" t="s">
        <v>72</v>
      </c>
      <c r="AY253" s="242" t="s">
        <v>152</v>
      </c>
    </row>
    <row r="254" s="14" customFormat="1">
      <c r="A254" s="14"/>
      <c r="B254" s="243"/>
      <c r="C254" s="244"/>
      <c r="D254" s="234" t="s">
        <v>163</v>
      </c>
      <c r="E254" s="245" t="s">
        <v>19</v>
      </c>
      <c r="F254" s="246" t="s">
        <v>326</v>
      </c>
      <c r="G254" s="244"/>
      <c r="H254" s="247">
        <v>27</v>
      </c>
      <c r="I254" s="248"/>
      <c r="J254" s="244"/>
      <c r="K254" s="244"/>
      <c r="L254" s="249"/>
      <c r="M254" s="250"/>
      <c r="N254" s="251"/>
      <c r="O254" s="251"/>
      <c r="P254" s="251"/>
      <c r="Q254" s="251"/>
      <c r="R254" s="251"/>
      <c r="S254" s="251"/>
      <c r="T254" s="252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3" t="s">
        <v>163</v>
      </c>
      <c r="AU254" s="253" t="s">
        <v>81</v>
      </c>
      <c r="AV254" s="14" t="s">
        <v>81</v>
      </c>
      <c r="AW254" s="14" t="s">
        <v>33</v>
      </c>
      <c r="AX254" s="14" t="s">
        <v>79</v>
      </c>
      <c r="AY254" s="253" t="s">
        <v>152</v>
      </c>
    </row>
    <row r="255" s="2" customFormat="1" ht="16.5" customHeight="1">
      <c r="A255" s="40"/>
      <c r="B255" s="41"/>
      <c r="C255" s="265" t="s">
        <v>386</v>
      </c>
      <c r="D255" s="265" t="s">
        <v>228</v>
      </c>
      <c r="E255" s="266" t="s">
        <v>604</v>
      </c>
      <c r="F255" s="267" t="s">
        <v>605</v>
      </c>
      <c r="G255" s="268" t="s">
        <v>157</v>
      </c>
      <c r="H255" s="269">
        <v>27.809999999999999</v>
      </c>
      <c r="I255" s="270"/>
      <c r="J255" s="271">
        <f>ROUND(I255*H255,2)</f>
        <v>0</v>
      </c>
      <c r="K255" s="267" t="s">
        <v>158</v>
      </c>
      <c r="L255" s="272"/>
      <c r="M255" s="273" t="s">
        <v>19</v>
      </c>
      <c r="N255" s="274" t="s">
        <v>43</v>
      </c>
      <c r="O255" s="86"/>
      <c r="P255" s="223">
        <f>O255*H255</f>
        <v>0</v>
      </c>
      <c r="Q255" s="223">
        <v>0.17599999999999999</v>
      </c>
      <c r="R255" s="223">
        <f>Q255*H255</f>
        <v>4.8945599999999994</v>
      </c>
      <c r="S255" s="223">
        <v>0</v>
      </c>
      <c r="T255" s="224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25" t="s">
        <v>208</v>
      </c>
      <c r="AT255" s="225" t="s">
        <v>228</v>
      </c>
      <c r="AU255" s="225" t="s">
        <v>81</v>
      </c>
      <c r="AY255" s="19" t="s">
        <v>152</v>
      </c>
      <c r="BE255" s="226">
        <f>IF(N255="základní",J255,0)</f>
        <v>0</v>
      </c>
      <c r="BF255" s="226">
        <f>IF(N255="snížená",J255,0)</f>
        <v>0</v>
      </c>
      <c r="BG255" s="226">
        <f>IF(N255="zákl. přenesená",J255,0)</f>
        <v>0</v>
      </c>
      <c r="BH255" s="226">
        <f>IF(N255="sníž. přenesená",J255,0)</f>
        <v>0</v>
      </c>
      <c r="BI255" s="226">
        <f>IF(N255="nulová",J255,0)</f>
        <v>0</v>
      </c>
      <c r="BJ255" s="19" t="s">
        <v>79</v>
      </c>
      <c r="BK255" s="226">
        <f>ROUND(I255*H255,2)</f>
        <v>0</v>
      </c>
      <c r="BL255" s="19" t="s">
        <v>159</v>
      </c>
      <c r="BM255" s="225" t="s">
        <v>709</v>
      </c>
    </row>
    <row r="256" s="14" customFormat="1">
      <c r="A256" s="14"/>
      <c r="B256" s="243"/>
      <c r="C256" s="244"/>
      <c r="D256" s="234" t="s">
        <v>163</v>
      </c>
      <c r="E256" s="245" t="s">
        <v>19</v>
      </c>
      <c r="F256" s="246" t="s">
        <v>326</v>
      </c>
      <c r="G256" s="244"/>
      <c r="H256" s="247">
        <v>27</v>
      </c>
      <c r="I256" s="248"/>
      <c r="J256" s="244"/>
      <c r="K256" s="244"/>
      <c r="L256" s="249"/>
      <c r="M256" s="250"/>
      <c r="N256" s="251"/>
      <c r="O256" s="251"/>
      <c r="P256" s="251"/>
      <c r="Q256" s="251"/>
      <c r="R256" s="251"/>
      <c r="S256" s="251"/>
      <c r="T256" s="252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3" t="s">
        <v>163</v>
      </c>
      <c r="AU256" s="253" t="s">
        <v>81</v>
      </c>
      <c r="AV256" s="14" t="s">
        <v>81</v>
      </c>
      <c r="AW256" s="14" t="s">
        <v>33</v>
      </c>
      <c r="AX256" s="14" t="s">
        <v>79</v>
      </c>
      <c r="AY256" s="253" t="s">
        <v>152</v>
      </c>
    </row>
    <row r="257" s="14" customFormat="1">
      <c r="A257" s="14"/>
      <c r="B257" s="243"/>
      <c r="C257" s="244"/>
      <c r="D257" s="234" t="s">
        <v>163</v>
      </c>
      <c r="E257" s="244"/>
      <c r="F257" s="246" t="s">
        <v>847</v>
      </c>
      <c r="G257" s="244"/>
      <c r="H257" s="247">
        <v>27.809999999999999</v>
      </c>
      <c r="I257" s="248"/>
      <c r="J257" s="244"/>
      <c r="K257" s="244"/>
      <c r="L257" s="249"/>
      <c r="M257" s="250"/>
      <c r="N257" s="251"/>
      <c r="O257" s="251"/>
      <c r="P257" s="251"/>
      <c r="Q257" s="251"/>
      <c r="R257" s="251"/>
      <c r="S257" s="251"/>
      <c r="T257" s="252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3" t="s">
        <v>163</v>
      </c>
      <c r="AU257" s="253" t="s">
        <v>81</v>
      </c>
      <c r="AV257" s="14" t="s">
        <v>81</v>
      </c>
      <c r="AW257" s="14" t="s">
        <v>4</v>
      </c>
      <c r="AX257" s="14" t="s">
        <v>79</v>
      </c>
      <c r="AY257" s="253" t="s">
        <v>152</v>
      </c>
    </row>
    <row r="258" s="12" customFormat="1" ht="22.8" customHeight="1">
      <c r="A258" s="12"/>
      <c r="B258" s="198"/>
      <c r="C258" s="199"/>
      <c r="D258" s="200" t="s">
        <v>71</v>
      </c>
      <c r="E258" s="212" t="s">
        <v>214</v>
      </c>
      <c r="F258" s="212" t="s">
        <v>341</v>
      </c>
      <c r="G258" s="199"/>
      <c r="H258" s="199"/>
      <c r="I258" s="202"/>
      <c r="J258" s="213">
        <f>BK258</f>
        <v>0</v>
      </c>
      <c r="K258" s="199"/>
      <c r="L258" s="204"/>
      <c r="M258" s="205"/>
      <c r="N258" s="206"/>
      <c r="O258" s="206"/>
      <c r="P258" s="207">
        <f>SUM(P259:P304)</f>
        <v>0</v>
      </c>
      <c r="Q258" s="206"/>
      <c r="R258" s="207">
        <f>SUM(R259:R304)</f>
        <v>8.829086199999999</v>
      </c>
      <c r="S258" s="206"/>
      <c r="T258" s="208">
        <f>SUM(T259:T304)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09" t="s">
        <v>79</v>
      </c>
      <c r="AT258" s="210" t="s">
        <v>71</v>
      </c>
      <c r="AU258" s="210" t="s">
        <v>79</v>
      </c>
      <c r="AY258" s="209" t="s">
        <v>152</v>
      </c>
      <c r="BK258" s="211">
        <f>SUM(BK259:BK304)</f>
        <v>0</v>
      </c>
    </row>
    <row r="259" s="2" customFormat="1" ht="21.75" customHeight="1">
      <c r="A259" s="40"/>
      <c r="B259" s="41"/>
      <c r="C259" s="214" t="s">
        <v>391</v>
      </c>
      <c r="D259" s="214" t="s">
        <v>154</v>
      </c>
      <c r="E259" s="215" t="s">
        <v>343</v>
      </c>
      <c r="F259" s="216" t="s">
        <v>344</v>
      </c>
      <c r="G259" s="217" t="s">
        <v>179</v>
      </c>
      <c r="H259" s="218">
        <v>17.699999999999999</v>
      </c>
      <c r="I259" s="219"/>
      <c r="J259" s="220">
        <f>ROUND(I259*H259,2)</f>
        <v>0</v>
      </c>
      <c r="K259" s="216" t="s">
        <v>158</v>
      </c>
      <c r="L259" s="46"/>
      <c r="M259" s="221" t="s">
        <v>19</v>
      </c>
      <c r="N259" s="222" t="s">
        <v>43</v>
      </c>
      <c r="O259" s="86"/>
      <c r="P259" s="223">
        <f>O259*H259</f>
        <v>0</v>
      </c>
      <c r="Q259" s="223">
        <v>0.00033</v>
      </c>
      <c r="R259" s="223">
        <f>Q259*H259</f>
        <v>0.0058409999999999998</v>
      </c>
      <c r="S259" s="223">
        <v>0</v>
      </c>
      <c r="T259" s="224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25" t="s">
        <v>159</v>
      </c>
      <c r="AT259" s="225" t="s">
        <v>154</v>
      </c>
      <c r="AU259" s="225" t="s">
        <v>81</v>
      </c>
      <c r="AY259" s="19" t="s">
        <v>152</v>
      </c>
      <c r="BE259" s="226">
        <f>IF(N259="základní",J259,0)</f>
        <v>0</v>
      </c>
      <c r="BF259" s="226">
        <f>IF(N259="snížená",J259,0)</f>
        <v>0</v>
      </c>
      <c r="BG259" s="226">
        <f>IF(N259="zákl. přenesená",J259,0)</f>
        <v>0</v>
      </c>
      <c r="BH259" s="226">
        <f>IF(N259="sníž. přenesená",J259,0)</f>
        <v>0</v>
      </c>
      <c r="BI259" s="226">
        <f>IF(N259="nulová",J259,0)</f>
        <v>0</v>
      </c>
      <c r="BJ259" s="19" t="s">
        <v>79</v>
      </c>
      <c r="BK259" s="226">
        <f>ROUND(I259*H259,2)</f>
        <v>0</v>
      </c>
      <c r="BL259" s="19" t="s">
        <v>159</v>
      </c>
      <c r="BM259" s="225" t="s">
        <v>848</v>
      </c>
    </row>
    <row r="260" s="2" customFormat="1">
      <c r="A260" s="40"/>
      <c r="B260" s="41"/>
      <c r="C260" s="42"/>
      <c r="D260" s="227" t="s">
        <v>161</v>
      </c>
      <c r="E260" s="42"/>
      <c r="F260" s="228" t="s">
        <v>346</v>
      </c>
      <c r="G260" s="42"/>
      <c r="H260" s="42"/>
      <c r="I260" s="229"/>
      <c r="J260" s="42"/>
      <c r="K260" s="42"/>
      <c r="L260" s="46"/>
      <c r="M260" s="230"/>
      <c r="N260" s="231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161</v>
      </c>
      <c r="AU260" s="19" t="s">
        <v>81</v>
      </c>
    </row>
    <row r="261" s="2" customFormat="1" ht="24.15" customHeight="1">
      <c r="A261" s="40"/>
      <c r="B261" s="41"/>
      <c r="C261" s="214" t="s">
        <v>397</v>
      </c>
      <c r="D261" s="214" t="s">
        <v>154</v>
      </c>
      <c r="E261" s="215" t="s">
        <v>348</v>
      </c>
      <c r="F261" s="216" t="s">
        <v>349</v>
      </c>
      <c r="G261" s="217" t="s">
        <v>179</v>
      </c>
      <c r="H261" s="218">
        <v>17.699999999999999</v>
      </c>
      <c r="I261" s="219"/>
      <c r="J261" s="220">
        <f>ROUND(I261*H261,2)</f>
        <v>0</v>
      </c>
      <c r="K261" s="216" t="s">
        <v>158</v>
      </c>
      <c r="L261" s="46"/>
      <c r="M261" s="221" t="s">
        <v>19</v>
      </c>
      <c r="N261" s="222" t="s">
        <v>43</v>
      </c>
      <c r="O261" s="86"/>
      <c r="P261" s="223">
        <f>O261*H261</f>
        <v>0</v>
      </c>
      <c r="Q261" s="223">
        <v>0</v>
      </c>
      <c r="R261" s="223">
        <f>Q261*H261</f>
        <v>0</v>
      </c>
      <c r="S261" s="223">
        <v>0</v>
      </c>
      <c r="T261" s="224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25" t="s">
        <v>159</v>
      </c>
      <c r="AT261" s="225" t="s">
        <v>154</v>
      </c>
      <c r="AU261" s="225" t="s">
        <v>81</v>
      </c>
      <c r="AY261" s="19" t="s">
        <v>152</v>
      </c>
      <c r="BE261" s="226">
        <f>IF(N261="základní",J261,0)</f>
        <v>0</v>
      </c>
      <c r="BF261" s="226">
        <f>IF(N261="snížená",J261,0)</f>
        <v>0</v>
      </c>
      <c r="BG261" s="226">
        <f>IF(N261="zákl. přenesená",J261,0)</f>
        <v>0</v>
      </c>
      <c r="BH261" s="226">
        <f>IF(N261="sníž. přenesená",J261,0)</f>
        <v>0</v>
      </c>
      <c r="BI261" s="226">
        <f>IF(N261="nulová",J261,0)</f>
        <v>0</v>
      </c>
      <c r="BJ261" s="19" t="s">
        <v>79</v>
      </c>
      <c r="BK261" s="226">
        <f>ROUND(I261*H261,2)</f>
        <v>0</v>
      </c>
      <c r="BL261" s="19" t="s">
        <v>159</v>
      </c>
      <c r="BM261" s="225" t="s">
        <v>849</v>
      </c>
    </row>
    <row r="262" s="2" customFormat="1">
      <c r="A262" s="40"/>
      <c r="B262" s="41"/>
      <c r="C262" s="42"/>
      <c r="D262" s="227" t="s">
        <v>161</v>
      </c>
      <c r="E262" s="42"/>
      <c r="F262" s="228" t="s">
        <v>351</v>
      </c>
      <c r="G262" s="42"/>
      <c r="H262" s="42"/>
      <c r="I262" s="229"/>
      <c r="J262" s="42"/>
      <c r="K262" s="42"/>
      <c r="L262" s="46"/>
      <c r="M262" s="230"/>
      <c r="N262" s="231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161</v>
      </c>
      <c r="AU262" s="19" t="s">
        <v>81</v>
      </c>
    </row>
    <row r="263" s="2" customFormat="1" ht="24.15" customHeight="1">
      <c r="A263" s="40"/>
      <c r="B263" s="41"/>
      <c r="C263" s="214" t="s">
        <v>404</v>
      </c>
      <c r="D263" s="214" t="s">
        <v>154</v>
      </c>
      <c r="E263" s="215" t="s">
        <v>352</v>
      </c>
      <c r="F263" s="216" t="s">
        <v>353</v>
      </c>
      <c r="G263" s="217" t="s">
        <v>179</v>
      </c>
      <c r="H263" s="218">
        <v>19.699999999999999</v>
      </c>
      <c r="I263" s="219"/>
      <c r="J263" s="220">
        <f>ROUND(I263*H263,2)</f>
        <v>0</v>
      </c>
      <c r="K263" s="216" t="s">
        <v>158</v>
      </c>
      <c r="L263" s="46"/>
      <c r="M263" s="221" t="s">
        <v>19</v>
      </c>
      <c r="N263" s="222" t="s">
        <v>43</v>
      </c>
      <c r="O263" s="86"/>
      <c r="P263" s="223">
        <f>O263*H263</f>
        <v>0</v>
      </c>
      <c r="Q263" s="223">
        <v>0.16850000000000001</v>
      </c>
      <c r="R263" s="223">
        <f>Q263*H263</f>
        <v>3.3194500000000002</v>
      </c>
      <c r="S263" s="223">
        <v>0</v>
      </c>
      <c r="T263" s="224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25" t="s">
        <v>159</v>
      </c>
      <c r="AT263" s="225" t="s">
        <v>154</v>
      </c>
      <c r="AU263" s="225" t="s">
        <v>81</v>
      </c>
      <c r="AY263" s="19" t="s">
        <v>152</v>
      </c>
      <c r="BE263" s="226">
        <f>IF(N263="základní",J263,0)</f>
        <v>0</v>
      </c>
      <c r="BF263" s="226">
        <f>IF(N263="snížená",J263,0)</f>
        <v>0</v>
      </c>
      <c r="BG263" s="226">
        <f>IF(N263="zákl. přenesená",J263,0)</f>
        <v>0</v>
      </c>
      <c r="BH263" s="226">
        <f>IF(N263="sníž. přenesená",J263,0)</f>
        <v>0</v>
      </c>
      <c r="BI263" s="226">
        <f>IF(N263="nulová",J263,0)</f>
        <v>0</v>
      </c>
      <c r="BJ263" s="19" t="s">
        <v>79</v>
      </c>
      <c r="BK263" s="226">
        <f>ROUND(I263*H263,2)</f>
        <v>0</v>
      </c>
      <c r="BL263" s="19" t="s">
        <v>159</v>
      </c>
      <c r="BM263" s="225" t="s">
        <v>713</v>
      </c>
    </row>
    <row r="264" s="2" customFormat="1">
      <c r="A264" s="40"/>
      <c r="B264" s="41"/>
      <c r="C264" s="42"/>
      <c r="D264" s="227" t="s">
        <v>161</v>
      </c>
      <c r="E264" s="42"/>
      <c r="F264" s="228" t="s">
        <v>355</v>
      </c>
      <c r="G264" s="42"/>
      <c r="H264" s="42"/>
      <c r="I264" s="229"/>
      <c r="J264" s="42"/>
      <c r="K264" s="42"/>
      <c r="L264" s="46"/>
      <c r="M264" s="230"/>
      <c r="N264" s="231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161</v>
      </c>
      <c r="AU264" s="19" t="s">
        <v>81</v>
      </c>
    </row>
    <row r="265" s="13" customFormat="1">
      <c r="A265" s="13"/>
      <c r="B265" s="232"/>
      <c r="C265" s="233"/>
      <c r="D265" s="234" t="s">
        <v>163</v>
      </c>
      <c r="E265" s="235" t="s">
        <v>19</v>
      </c>
      <c r="F265" s="236" t="s">
        <v>356</v>
      </c>
      <c r="G265" s="233"/>
      <c r="H265" s="235" t="s">
        <v>19</v>
      </c>
      <c r="I265" s="237"/>
      <c r="J265" s="233"/>
      <c r="K265" s="233"/>
      <c r="L265" s="238"/>
      <c r="M265" s="239"/>
      <c r="N265" s="240"/>
      <c r="O265" s="240"/>
      <c r="P265" s="240"/>
      <c r="Q265" s="240"/>
      <c r="R265" s="240"/>
      <c r="S265" s="240"/>
      <c r="T265" s="24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2" t="s">
        <v>163</v>
      </c>
      <c r="AU265" s="242" t="s">
        <v>81</v>
      </c>
      <c r="AV265" s="13" t="s">
        <v>79</v>
      </c>
      <c r="AW265" s="13" t="s">
        <v>33</v>
      </c>
      <c r="AX265" s="13" t="s">
        <v>72</v>
      </c>
      <c r="AY265" s="242" t="s">
        <v>152</v>
      </c>
    </row>
    <row r="266" s="14" customFormat="1">
      <c r="A266" s="14"/>
      <c r="B266" s="243"/>
      <c r="C266" s="244"/>
      <c r="D266" s="234" t="s">
        <v>163</v>
      </c>
      <c r="E266" s="245" t="s">
        <v>19</v>
      </c>
      <c r="F266" s="246" t="s">
        <v>850</v>
      </c>
      <c r="G266" s="244"/>
      <c r="H266" s="247">
        <v>17.699999999999999</v>
      </c>
      <c r="I266" s="248"/>
      <c r="J266" s="244"/>
      <c r="K266" s="244"/>
      <c r="L266" s="249"/>
      <c r="M266" s="250"/>
      <c r="N266" s="251"/>
      <c r="O266" s="251"/>
      <c r="P266" s="251"/>
      <c r="Q266" s="251"/>
      <c r="R266" s="251"/>
      <c r="S266" s="251"/>
      <c r="T266" s="252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3" t="s">
        <v>163</v>
      </c>
      <c r="AU266" s="253" t="s">
        <v>81</v>
      </c>
      <c r="AV266" s="14" t="s">
        <v>81</v>
      </c>
      <c r="AW266" s="14" t="s">
        <v>33</v>
      </c>
      <c r="AX266" s="14" t="s">
        <v>72</v>
      </c>
      <c r="AY266" s="253" t="s">
        <v>152</v>
      </c>
    </row>
    <row r="267" s="13" customFormat="1">
      <c r="A267" s="13"/>
      <c r="B267" s="232"/>
      <c r="C267" s="233"/>
      <c r="D267" s="234" t="s">
        <v>163</v>
      </c>
      <c r="E267" s="235" t="s">
        <v>19</v>
      </c>
      <c r="F267" s="236" t="s">
        <v>358</v>
      </c>
      <c r="G267" s="233"/>
      <c r="H267" s="235" t="s">
        <v>19</v>
      </c>
      <c r="I267" s="237"/>
      <c r="J267" s="233"/>
      <c r="K267" s="233"/>
      <c r="L267" s="238"/>
      <c r="M267" s="239"/>
      <c r="N267" s="240"/>
      <c r="O267" s="240"/>
      <c r="P267" s="240"/>
      <c r="Q267" s="240"/>
      <c r="R267" s="240"/>
      <c r="S267" s="240"/>
      <c r="T267" s="241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2" t="s">
        <v>163</v>
      </c>
      <c r="AU267" s="242" t="s">
        <v>81</v>
      </c>
      <c r="AV267" s="13" t="s">
        <v>79</v>
      </c>
      <c r="AW267" s="13" t="s">
        <v>33</v>
      </c>
      <c r="AX267" s="13" t="s">
        <v>72</v>
      </c>
      <c r="AY267" s="242" t="s">
        <v>152</v>
      </c>
    </row>
    <row r="268" s="14" customFormat="1">
      <c r="A268" s="14"/>
      <c r="B268" s="243"/>
      <c r="C268" s="244"/>
      <c r="D268" s="234" t="s">
        <v>163</v>
      </c>
      <c r="E268" s="245" t="s">
        <v>19</v>
      </c>
      <c r="F268" s="246" t="s">
        <v>81</v>
      </c>
      <c r="G268" s="244"/>
      <c r="H268" s="247">
        <v>2</v>
      </c>
      <c r="I268" s="248"/>
      <c r="J268" s="244"/>
      <c r="K268" s="244"/>
      <c r="L268" s="249"/>
      <c r="M268" s="250"/>
      <c r="N268" s="251"/>
      <c r="O268" s="251"/>
      <c r="P268" s="251"/>
      <c r="Q268" s="251"/>
      <c r="R268" s="251"/>
      <c r="S268" s="251"/>
      <c r="T268" s="252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3" t="s">
        <v>163</v>
      </c>
      <c r="AU268" s="253" t="s">
        <v>81</v>
      </c>
      <c r="AV268" s="14" t="s">
        <v>81</v>
      </c>
      <c r="AW268" s="14" t="s">
        <v>33</v>
      </c>
      <c r="AX268" s="14" t="s">
        <v>72</v>
      </c>
      <c r="AY268" s="253" t="s">
        <v>152</v>
      </c>
    </row>
    <row r="269" s="15" customFormat="1">
      <c r="A269" s="15"/>
      <c r="B269" s="254"/>
      <c r="C269" s="255"/>
      <c r="D269" s="234" t="s">
        <v>163</v>
      </c>
      <c r="E269" s="256" t="s">
        <v>19</v>
      </c>
      <c r="F269" s="257" t="s">
        <v>194</v>
      </c>
      <c r="G269" s="255"/>
      <c r="H269" s="258">
        <v>19.699999999999999</v>
      </c>
      <c r="I269" s="259"/>
      <c r="J269" s="255"/>
      <c r="K269" s="255"/>
      <c r="L269" s="260"/>
      <c r="M269" s="261"/>
      <c r="N269" s="262"/>
      <c r="O269" s="262"/>
      <c r="P269" s="262"/>
      <c r="Q269" s="262"/>
      <c r="R269" s="262"/>
      <c r="S269" s="262"/>
      <c r="T269" s="263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64" t="s">
        <v>163</v>
      </c>
      <c r="AU269" s="264" t="s">
        <v>81</v>
      </c>
      <c r="AV269" s="15" t="s">
        <v>159</v>
      </c>
      <c r="AW269" s="15" t="s">
        <v>33</v>
      </c>
      <c r="AX269" s="15" t="s">
        <v>79</v>
      </c>
      <c r="AY269" s="264" t="s">
        <v>152</v>
      </c>
    </row>
    <row r="270" s="2" customFormat="1" ht="16.5" customHeight="1">
      <c r="A270" s="40"/>
      <c r="B270" s="41"/>
      <c r="C270" s="265" t="s">
        <v>411</v>
      </c>
      <c r="D270" s="265" t="s">
        <v>228</v>
      </c>
      <c r="E270" s="266" t="s">
        <v>360</v>
      </c>
      <c r="F270" s="267" t="s">
        <v>361</v>
      </c>
      <c r="G270" s="268" t="s">
        <v>179</v>
      </c>
      <c r="H270" s="269">
        <v>18.053999999999998</v>
      </c>
      <c r="I270" s="270"/>
      <c r="J270" s="271">
        <f>ROUND(I270*H270,2)</f>
        <v>0</v>
      </c>
      <c r="K270" s="267" t="s">
        <v>158</v>
      </c>
      <c r="L270" s="272"/>
      <c r="M270" s="273" t="s">
        <v>19</v>
      </c>
      <c r="N270" s="274" t="s">
        <v>43</v>
      </c>
      <c r="O270" s="86"/>
      <c r="P270" s="223">
        <f>O270*H270</f>
        <v>0</v>
      </c>
      <c r="Q270" s="223">
        <v>0.048300000000000003</v>
      </c>
      <c r="R270" s="223">
        <f>Q270*H270</f>
        <v>0.87200820000000001</v>
      </c>
      <c r="S270" s="223">
        <v>0</v>
      </c>
      <c r="T270" s="224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25" t="s">
        <v>208</v>
      </c>
      <c r="AT270" s="225" t="s">
        <v>228</v>
      </c>
      <c r="AU270" s="225" t="s">
        <v>81</v>
      </c>
      <c r="AY270" s="19" t="s">
        <v>152</v>
      </c>
      <c r="BE270" s="226">
        <f>IF(N270="základní",J270,0)</f>
        <v>0</v>
      </c>
      <c r="BF270" s="226">
        <f>IF(N270="snížená",J270,0)</f>
        <v>0</v>
      </c>
      <c r="BG270" s="226">
        <f>IF(N270="zákl. přenesená",J270,0)</f>
        <v>0</v>
      </c>
      <c r="BH270" s="226">
        <f>IF(N270="sníž. přenesená",J270,0)</f>
        <v>0</v>
      </c>
      <c r="BI270" s="226">
        <f>IF(N270="nulová",J270,0)</f>
        <v>0</v>
      </c>
      <c r="BJ270" s="19" t="s">
        <v>79</v>
      </c>
      <c r="BK270" s="226">
        <f>ROUND(I270*H270,2)</f>
        <v>0</v>
      </c>
      <c r="BL270" s="19" t="s">
        <v>159</v>
      </c>
      <c r="BM270" s="225" t="s">
        <v>715</v>
      </c>
    </row>
    <row r="271" s="14" customFormat="1">
      <c r="A271" s="14"/>
      <c r="B271" s="243"/>
      <c r="C271" s="244"/>
      <c r="D271" s="234" t="s">
        <v>163</v>
      </c>
      <c r="E271" s="244"/>
      <c r="F271" s="246" t="s">
        <v>851</v>
      </c>
      <c r="G271" s="244"/>
      <c r="H271" s="247">
        <v>18.053999999999998</v>
      </c>
      <c r="I271" s="248"/>
      <c r="J271" s="244"/>
      <c r="K271" s="244"/>
      <c r="L271" s="249"/>
      <c r="M271" s="250"/>
      <c r="N271" s="251"/>
      <c r="O271" s="251"/>
      <c r="P271" s="251"/>
      <c r="Q271" s="251"/>
      <c r="R271" s="251"/>
      <c r="S271" s="251"/>
      <c r="T271" s="252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3" t="s">
        <v>163</v>
      </c>
      <c r="AU271" s="253" t="s">
        <v>81</v>
      </c>
      <c r="AV271" s="14" t="s">
        <v>81</v>
      </c>
      <c r="AW271" s="14" t="s">
        <v>4</v>
      </c>
      <c r="AX271" s="14" t="s">
        <v>79</v>
      </c>
      <c r="AY271" s="253" t="s">
        <v>152</v>
      </c>
    </row>
    <row r="272" s="2" customFormat="1" ht="16.5" customHeight="1">
      <c r="A272" s="40"/>
      <c r="B272" s="41"/>
      <c r="C272" s="265" t="s">
        <v>415</v>
      </c>
      <c r="D272" s="265" t="s">
        <v>228</v>
      </c>
      <c r="E272" s="266" t="s">
        <v>365</v>
      </c>
      <c r="F272" s="267" t="s">
        <v>366</v>
      </c>
      <c r="G272" s="268" t="s">
        <v>179</v>
      </c>
      <c r="H272" s="269">
        <v>2.1000000000000001</v>
      </c>
      <c r="I272" s="270"/>
      <c r="J272" s="271">
        <f>ROUND(I272*H272,2)</f>
        <v>0</v>
      </c>
      <c r="K272" s="267" t="s">
        <v>158</v>
      </c>
      <c r="L272" s="272"/>
      <c r="M272" s="273" t="s">
        <v>19</v>
      </c>
      <c r="N272" s="274" t="s">
        <v>43</v>
      </c>
      <c r="O272" s="86"/>
      <c r="P272" s="223">
        <f>O272*H272</f>
        <v>0</v>
      </c>
      <c r="Q272" s="223">
        <v>0.065670000000000006</v>
      </c>
      <c r="R272" s="223">
        <f>Q272*H272</f>
        <v>0.13790700000000003</v>
      </c>
      <c r="S272" s="223">
        <v>0</v>
      </c>
      <c r="T272" s="224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25" t="s">
        <v>208</v>
      </c>
      <c r="AT272" s="225" t="s">
        <v>228</v>
      </c>
      <c r="AU272" s="225" t="s">
        <v>81</v>
      </c>
      <c r="AY272" s="19" t="s">
        <v>152</v>
      </c>
      <c r="BE272" s="226">
        <f>IF(N272="základní",J272,0)</f>
        <v>0</v>
      </c>
      <c r="BF272" s="226">
        <f>IF(N272="snížená",J272,0)</f>
        <v>0</v>
      </c>
      <c r="BG272" s="226">
        <f>IF(N272="zákl. přenesená",J272,0)</f>
        <v>0</v>
      </c>
      <c r="BH272" s="226">
        <f>IF(N272="sníž. přenesená",J272,0)</f>
        <v>0</v>
      </c>
      <c r="BI272" s="226">
        <f>IF(N272="nulová",J272,0)</f>
        <v>0</v>
      </c>
      <c r="BJ272" s="19" t="s">
        <v>79</v>
      </c>
      <c r="BK272" s="226">
        <f>ROUND(I272*H272,2)</f>
        <v>0</v>
      </c>
      <c r="BL272" s="19" t="s">
        <v>159</v>
      </c>
      <c r="BM272" s="225" t="s">
        <v>852</v>
      </c>
    </row>
    <row r="273" s="14" customFormat="1">
      <c r="A273" s="14"/>
      <c r="B273" s="243"/>
      <c r="C273" s="244"/>
      <c r="D273" s="234" t="s">
        <v>163</v>
      </c>
      <c r="E273" s="244"/>
      <c r="F273" s="246" t="s">
        <v>781</v>
      </c>
      <c r="G273" s="244"/>
      <c r="H273" s="247">
        <v>2.1000000000000001</v>
      </c>
      <c r="I273" s="248"/>
      <c r="J273" s="244"/>
      <c r="K273" s="244"/>
      <c r="L273" s="249"/>
      <c r="M273" s="250"/>
      <c r="N273" s="251"/>
      <c r="O273" s="251"/>
      <c r="P273" s="251"/>
      <c r="Q273" s="251"/>
      <c r="R273" s="251"/>
      <c r="S273" s="251"/>
      <c r="T273" s="25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3" t="s">
        <v>163</v>
      </c>
      <c r="AU273" s="253" t="s">
        <v>81</v>
      </c>
      <c r="AV273" s="14" t="s">
        <v>81</v>
      </c>
      <c r="AW273" s="14" t="s">
        <v>4</v>
      </c>
      <c r="AX273" s="14" t="s">
        <v>79</v>
      </c>
      <c r="AY273" s="253" t="s">
        <v>152</v>
      </c>
    </row>
    <row r="274" s="2" customFormat="1" ht="24.15" customHeight="1">
      <c r="A274" s="40"/>
      <c r="B274" s="41"/>
      <c r="C274" s="214" t="s">
        <v>419</v>
      </c>
      <c r="D274" s="214" t="s">
        <v>154</v>
      </c>
      <c r="E274" s="215" t="s">
        <v>370</v>
      </c>
      <c r="F274" s="216" t="s">
        <v>371</v>
      </c>
      <c r="G274" s="217" t="s">
        <v>179</v>
      </c>
      <c r="H274" s="218">
        <v>24</v>
      </c>
      <c r="I274" s="219"/>
      <c r="J274" s="220">
        <f>ROUND(I274*H274,2)</f>
        <v>0</v>
      </c>
      <c r="K274" s="216" t="s">
        <v>158</v>
      </c>
      <c r="L274" s="46"/>
      <c r="M274" s="221" t="s">
        <v>19</v>
      </c>
      <c r="N274" s="222" t="s">
        <v>43</v>
      </c>
      <c r="O274" s="86"/>
      <c r="P274" s="223">
        <f>O274*H274</f>
        <v>0</v>
      </c>
      <c r="Q274" s="223">
        <v>0.14041999999999999</v>
      </c>
      <c r="R274" s="223">
        <f>Q274*H274</f>
        <v>3.3700799999999997</v>
      </c>
      <c r="S274" s="223">
        <v>0</v>
      </c>
      <c r="T274" s="224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25" t="s">
        <v>159</v>
      </c>
      <c r="AT274" s="225" t="s">
        <v>154</v>
      </c>
      <c r="AU274" s="225" t="s">
        <v>81</v>
      </c>
      <c r="AY274" s="19" t="s">
        <v>152</v>
      </c>
      <c r="BE274" s="226">
        <f>IF(N274="základní",J274,0)</f>
        <v>0</v>
      </c>
      <c r="BF274" s="226">
        <f>IF(N274="snížená",J274,0)</f>
        <v>0</v>
      </c>
      <c r="BG274" s="226">
        <f>IF(N274="zákl. přenesená",J274,0)</f>
        <v>0</v>
      </c>
      <c r="BH274" s="226">
        <f>IF(N274="sníž. přenesená",J274,0)</f>
        <v>0</v>
      </c>
      <c r="BI274" s="226">
        <f>IF(N274="nulová",J274,0)</f>
        <v>0</v>
      </c>
      <c r="BJ274" s="19" t="s">
        <v>79</v>
      </c>
      <c r="BK274" s="226">
        <f>ROUND(I274*H274,2)</f>
        <v>0</v>
      </c>
      <c r="BL274" s="19" t="s">
        <v>159</v>
      </c>
      <c r="BM274" s="225" t="s">
        <v>717</v>
      </c>
    </row>
    <row r="275" s="2" customFormat="1">
      <c r="A275" s="40"/>
      <c r="B275" s="41"/>
      <c r="C275" s="42"/>
      <c r="D275" s="227" t="s">
        <v>161</v>
      </c>
      <c r="E275" s="42"/>
      <c r="F275" s="228" t="s">
        <v>373</v>
      </c>
      <c r="G275" s="42"/>
      <c r="H275" s="42"/>
      <c r="I275" s="229"/>
      <c r="J275" s="42"/>
      <c r="K275" s="42"/>
      <c r="L275" s="46"/>
      <c r="M275" s="230"/>
      <c r="N275" s="231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161</v>
      </c>
      <c r="AU275" s="19" t="s">
        <v>81</v>
      </c>
    </row>
    <row r="276" s="2" customFormat="1" ht="16.5" customHeight="1">
      <c r="A276" s="40"/>
      <c r="B276" s="41"/>
      <c r="C276" s="265" t="s">
        <v>423</v>
      </c>
      <c r="D276" s="265" t="s">
        <v>228</v>
      </c>
      <c r="E276" s="266" t="s">
        <v>377</v>
      </c>
      <c r="F276" s="267" t="s">
        <v>378</v>
      </c>
      <c r="G276" s="268" t="s">
        <v>179</v>
      </c>
      <c r="H276" s="269">
        <v>24.48</v>
      </c>
      <c r="I276" s="270"/>
      <c r="J276" s="271">
        <f>ROUND(I276*H276,2)</f>
        <v>0</v>
      </c>
      <c r="K276" s="267" t="s">
        <v>158</v>
      </c>
      <c r="L276" s="272"/>
      <c r="M276" s="273" t="s">
        <v>19</v>
      </c>
      <c r="N276" s="274" t="s">
        <v>43</v>
      </c>
      <c r="O276" s="86"/>
      <c r="P276" s="223">
        <f>O276*H276</f>
        <v>0</v>
      </c>
      <c r="Q276" s="223">
        <v>0.044999999999999998</v>
      </c>
      <c r="R276" s="223">
        <f>Q276*H276</f>
        <v>1.1015999999999999</v>
      </c>
      <c r="S276" s="223">
        <v>0</v>
      </c>
      <c r="T276" s="224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25" t="s">
        <v>208</v>
      </c>
      <c r="AT276" s="225" t="s">
        <v>228</v>
      </c>
      <c r="AU276" s="225" t="s">
        <v>81</v>
      </c>
      <c r="AY276" s="19" t="s">
        <v>152</v>
      </c>
      <c r="BE276" s="226">
        <f>IF(N276="základní",J276,0)</f>
        <v>0</v>
      </c>
      <c r="BF276" s="226">
        <f>IF(N276="snížená",J276,0)</f>
        <v>0</v>
      </c>
      <c r="BG276" s="226">
        <f>IF(N276="zákl. přenesená",J276,0)</f>
        <v>0</v>
      </c>
      <c r="BH276" s="226">
        <f>IF(N276="sníž. přenesená",J276,0)</f>
        <v>0</v>
      </c>
      <c r="BI276" s="226">
        <f>IF(N276="nulová",J276,0)</f>
        <v>0</v>
      </c>
      <c r="BJ276" s="19" t="s">
        <v>79</v>
      </c>
      <c r="BK276" s="226">
        <f>ROUND(I276*H276,2)</f>
        <v>0</v>
      </c>
      <c r="BL276" s="19" t="s">
        <v>159</v>
      </c>
      <c r="BM276" s="225" t="s">
        <v>718</v>
      </c>
    </row>
    <row r="277" s="14" customFormat="1">
      <c r="A277" s="14"/>
      <c r="B277" s="243"/>
      <c r="C277" s="244"/>
      <c r="D277" s="234" t="s">
        <v>163</v>
      </c>
      <c r="E277" s="244"/>
      <c r="F277" s="246" t="s">
        <v>853</v>
      </c>
      <c r="G277" s="244"/>
      <c r="H277" s="247">
        <v>24.48</v>
      </c>
      <c r="I277" s="248"/>
      <c r="J277" s="244"/>
      <c r="K277" s="244"/>
      <c r="L277" s="249"/>
      <c r="M277" s="250"/>
      <c r="N277" s="251"/>
      <c r="O277" s="251"/>
      <c r="P277" s="251"/>
      <c r="Q277" s="251"/>
      <c r="R277" s="251"/>
      <c r="S277" s="251"/>
      <c r="T277" s="252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3" t="s">
        <v>163</v>
      </c>
      <c r="AU277" s="253" t="s">
        <v>81</v>
      </c>
      <c r="AV277" s="14" t="s">
        <v>81</v>
      </c>
      <c r="AW277" s="14" t="s">
        <v>4</v>
      </c>
      <c r="AX277" s="14" t="s">
        <v>79</v>
      </c>
      <c r="AY277" s="253" t="s">
        <v>152</v>
      </c>
    </row>
    <row r="278" s="2" customFormat="1" ht="24.15" customHeight="1">
      <c r="A278" s="40"/>
      <c r="B278" s="41"/>
      <c r="C278" s="214" t="s">
        <v>429</v>
      </c>
      <c r="D278" s="214" t="s">
        <v>154</v>
      </c>
      <c r="E278" s="215" t="s">
        <v>382</v>
      </c>
      <c r="F278" s="216" t="s">
        <v>383</v>
      </c>
      <c r="G278" s="217" t="s">
        <v>179</v>
      </c>
      <c r="H278" s="218">
        <v>20</v>
      </c>
      <c r="I278" s="219"/>
      <c r="J278" s="220">
        <f>ROUND(I278*H278,2)</f>
        <v>0</v>
      </c>
      <c r="K278" s="216" t="s">
        <v>158</v>
      </c>
      <c r="L278" s="46"/>
      <c r="M278" s="221" t="s">
        <v>19</v>
      </c>
      <c r="N278" s="222" t="s">
        <v>43</v>
      </c>
      <c r="O278" s="86"/>
      <c r="P278" s="223">
        <f>O278*H278</f>
        <v>0</v>
      </c>
      <c r="Q278" s="223">
        <v>0.00017000000000000001</v>
      </c>
      <c r="R278" s="223">
        <f>Q278*H278</f>
        <v>0.0034000000000000002</v>
      </c>
      <c r="S278" s="223">
        <v>0</v>
      </c>
      <c r="T278" s="224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25" t="s">
        <v>159</v>
      </c>
      <c r="AT278" s="225" t="s">
        <v>154</v>
      </c>
      <c r="AU278" s="225" t="s">
        <v>81</v>
      </c>
      <c r="AY278" s="19" t="s">
        <v>152</v>
      </c>
      <c r="BE278" s="226">
        <f>IF(N278="základní",J278,0)</f>
        <v>0</v>
      </c>
      <c r="BF278" s="226">
        <f>IF(N278="snížená",J278,0)</f>
        <v>0</v>
      </c>
      <c r="BG278" s="226">
        <f>IF(N278="zákl. přenesená",J278,0)</f>
        <v>0</v>
      </c>
      <c r="BH278" s="226">
        <f>IF(N278="sníž. přenesená",J278,0)</f>
        <v>0</v>
      </c>
      <c r="BI278" s="226">
        <f>IF(N278="nulová",J278,0)</f>
        <v>0</v>
      </c>
      <c r="BJ278" s="19" t="s">
        <v>79</v>
      </c>
      <c r="BK278" s="226">
        <f>ROUND(I278*H278,2)</f>
        <v>0</v>
      </c>
      <c r="BL278" s="19" t="s">
        <v>159</v>
      </c>
      <c r="BM278" s="225" t="s">
        <v>720</v>
      </c>
    </row>
    <row r="279" s="2" customFormat="1">
      <c r="A279" s="40"/>
      <c r="B279" s="41"/>
      <c r="C279" s="42"/>
      <c r="D279" s="227" t="s">
        <v>161</v>
      </c>
      <c r="E279" s="42"/>
      <c r="F279" s="228" t="s">
        <v>385</v>
      </c>
      <c r="G279" s="42"/>
      <c r="H279" s="42"/>
      <c r="I279" s="229"/>
      <c r="J279" s="42"/>
      <c r="K279" s="42"/>
      <c r="L279" s="46"/>
      <c r="M279" s="230"/>
      <c r="N279" s="231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161</v>
      </c>
      <c r="AU279" s="19" t="s">
        <v>81</v>
      </c>
    </row>
    <row r="280" s="2" customFormat="1" ht="16.5" customHeight="1">
      <c r="A280" s="40"/>
      <c r="B280" s="41"/>
      <c r="C280" s="214" t="s">
        <v>434</v>
      </c>
      <c r="D280" s="214" t="s">
        <v>154</v>
      </c>
      <c r="E280" s="215" t="s">
        <v>387</v>
      </c>
      <c r="F280" s="216" t="s">
        <v>388</v>
      </c>
      <c r="G280" s="217" t="s">
        <v>157</v>
      </c>
      <c r="H280" s="218">
        <v>40</v>
      </c>
      <c r="I280" s="219"/>
      <c r="J280" s="220">
        <f>ROUND(I280*H280,2)</f>
        <v>0</v>
      </c>
      <c r="K280" s="216" t="s">
        <v>158</v>
      </c>
      <c r="L280" s="46"/>
      <c r="M280" s="221" t="s">
        <v>19</v>
      </c>
      <c r="N280" s="222" t="s">
        <v>43</v>
      </c>
      <c r="O280" s="86"/>
      <c r="P280" s="223">
        <f>O280*H280</f>
        <v>0</v>
      </c>
      <c r="Q280" s="223">
        <v>0.00046999999999999999</v>
      </c>
      <c r="R280" s="223">
        <f>Q280*H280</f>
        <v>0.018800000000000001</v>
      </c>
      <c r="S280" s="223">
        <v>0</v>
      </c>
      <c r="T280" s="224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25" t="s">
        <v>159</v>
      </c>
      <c r="AT280" s="225" t="s">
        <v>154</v>
      </c>
      <c r="AU280" s="225" t="s">
        <v>81</v>
      </c>
      <c r="AY280" s="19" t="s">
        <v>152</v>
      </c>
      <c r="BE280" s="226">
        <f>IF(N280="základní",J280,0)</f>
        <v>0</v>
      </c>
      <c r="BF280" s="226">
        <f>IF(N280="snížená",J280,0)</f>
        <v>0</v>
      </c>
      <c r="BG280" s="226">
        <f>IF(N280="zákl. přenesená",J280,0)</f>
        <v>0</v>
      </c>
      <c r="BH280" s="226">
        <f>IF(N280="sníž. přenesená",J280,0)</f>
        <v>0</v>
      </c>
      <c r="BI280" s="226">
        <f>IF(N280="nulová",J280,0)</f>
        <v>0</v>
      </c>
      <c r="BJ280" s="19" t="s">
        <v>79</v>
      </c>
      <c r="BK280" s="226">
        <f>ROUND(I280*H280,2)</f>
        <v>0</v>
      </c>
      <c r="BL280" s="19" t="s">
        <v>159</v>
      </c>
      <c r="BM280" s="225" t="s">
        <v>721</v>
      </c>
    </row>
    <row r="281" s="2" customFormat="1">
      <c r="A281" s="40"/>
      <c r="B281" s="41"/>
      <c r="C281" s="42"/>
      <c r="D281" s="227" t="s">
        <v>161</v>
      </c>
      <c r="E281" s="42"/>
      <c r="F281" s="228" t="s">
        <v>390</v>
      </c>
      <c r="G281" s="42"/>
      <c r="H281" s="42"/>
      <c r="I281" s="229"/>
      <c r="J281" s="42"/>
      <c r="K281" s="42"/>
      <c r="L281" s="46"/>
      <c r="M281" s="230"/>
      <c r="N281" s="231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161</v>
      </c>
      <c r="AU281" s="19" t="s">
        <v>81</v>
      </c>
    </row>
    <row r="282" s="13" customFormat="1">
      <c r="A282" s="13"/>
      <c r="B282" s="232"/>
      <c r="C282" s="233"/>
      <c r="D282" s="234" t="s">
        <v>163</v>
      </c>
      <c r="E282" s="235" t="s">
        <v>19</v>
      </c>
      <c r="F282" s="236" t="s">
        <v>534</v>
      </c>
      <c r="G282" s="233"/>
      <c r="H282" s="235" t="s">
        <v>19</v>
      </c>
      <c r="I282" s="237"/>
      <c r="J282" s="233"/>
      <c r="K282" s="233"/>
      <c r="L282" s="238"/>
      <c r="M282" s="239"/>
      <c r="N282" s="240"/>
      <c r="O282" s="240"/>
      <c r="P282" s="240"/>
      <c r="Q282" s="240"/>
      <c r="R282" s="240"/>
      <c r="S282" s="240"/>
      <c r="T282" s="24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2" t="s">
        <v>163</v>
      </c>
      <c r="AU282" s="242" t="s">
        <v>81</v>
      </c>
      <c r="AV282" s="13" t="s">
        <v>79</v>
      </c>
      <c r="AW282" s="13" t="s">
        <v>33</v>
      </c>
      <c r="AX282" s="13" t="s">
        <v>72</v>
      </c>
      <c r="AY282" s="242" t="s">
        <v>152</v>
      </c>
    </row>
    <row r="283" s="14" customFormat="1">
      <c r="A283" s="14"/>
      <c r="B283" s="243"/>
      <c r="C283" s="244"/>
      <c r="D283" s="234" t="s">
        <v>163</v>
      </c>
      <c r="E283" s="245" t="s">
        <v>19</v>
      </c>
      <c r="F283" s="246" t="s">
        <v>326</v>
      </c>
      <c r="G283" s="244"/>
      <c r="H283" s="247">
        <v>27</v>
      </c>
      <c r="I283" s="248"/>
      <c r="J283" s="244"/>
      <c r="K283" s="244"/>
      <c r="L283" s="249"/>
      <c r="M283" s="250"/>
      <c r="N283" s="251"/>
      <c r="O283" s="251"/>
      <c r="P283" s="251"/>
      <c r="Q283" s="251"/>
      <c r="R283" s="251"/>
      <c r="S283" s="251"/>
      <c r="T283" s="252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3" t="s">
        <v>163</v>
      </c>
      <c r="AU283" s="253" t="s">
        <v>81</v>
      </c>
      <c r="AV283" s="14" t="s">
        <v>81</v>
      </c>
      <c r="AW283" s="14" t="s">
        <v>33</v>
      </c>
      <c r="AX283" s="14" t="s">
        <v>72</v>
      </c>
      <c r="AY283" s="253" t="s">
        <v>152</v>
      </c>
    </row>
    <row r="284" s="13" customFormat="1">
      <c r="A284" s="13"/>
      <c r="B284" s="232"/>
      <c r="C284" s="233"/>
      <c r="D284" s="234" t="s">
        <v>163</v>
      </c>
      <c r="E284" s="235" t="s">
        <v>19</v>
      </c>
      <c r="F284" s="236" t="s">
        <v>189</v>
      </c>
      <c r="G284" s="233"/>
      <c r="H284" s="235" t="s">
        <v>19</v>
      </c>
      <c r="I284" s="237"/>
      <c r="J284" s="233"/>
      <c r="K284" s="233"/>
      <c r="L284" s="238"/>
      <c r="M284" s="239"/>
      <c r="N284" s="240"/>
      <c r="O284" s="240"/>
      <c r="P284" s="240"/>
      <c r="Q284" s="240"/>
      <c r="R284" s="240"/>
      <c r="S284" s="240"/>
      <c r="T284" s="24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2" t="s">
        <v>163</v>
      </c>
      <c r="AU284" s="242" t="s">
        <v>81</v>
      </c>
      <c r="AV284" s="13" t="s">
        <v>79</v>
      </c>
      <c r="AW284" s="13" t="s">
        <v>33</v>
      </c>
      <c r="AX284" s="13" t="s">
        <v>72</v>
      </c>
      <c r="AY284" s="242" t="s">
        <v>152</v>
      </c>
    </row>
    <row r="285" s="14" customFormat="1">
      <c r="A285" s="14"/>
      <c r="B285" s="243"/>
      <c r="C285" s="244"/>
      <c r="D285" s="234" t="s">
        <v>163</v>
      </c>
      <c r="E285" s="245" t="s">
        <v>19</v>
      </c>
      <c r="F285" s="246" t="s">
        <v>239</v>
      </c>
      <c r="G285" s="244"/>
      <c r="H285" s="247">
        <v>13</v>
      </c>
      <c r="I285" s="248"/>
      <c r="J285" s="244"/>
      <c r="K285" s="244"/>
      <c r="L285" s="249"/>
      <c r="M285" s="250"/>
      <c r="N285" s="251"/>
      <c r="O285" s="251"/>
      <c r="P285" s="251"/>
      <c r="Q285" s="251"/>
      <c r="R285" s="251"/>
      <c r="S285" s="251"/>
      <c r="T285" s="252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3" t="s">
        <v>163</v>
      </c>
      <c r="AU285" s="253" t="s">
        <v>81</v>
      </c>
      <c r="AV285" s="14" t="s">
        <v>81</v>
      </c>
      <c r="AW285" s="14" t="s">
        <v>33</v>
      </c>
      <c r="AX285" s="14" t="s">
        <v>72</v>
      </c>
      <c r="AY285" s="253" t="s">
        <v>152</v>
      </c>
    </row>
    <row r="286" s="15" customFormat="1">
      <c r="A286" s="15"/>
      <c r="B286" s="254"/>
      <c r="C286" s="255"/>
      <c r="D286" s="234" t="s">
        <v>163</v>
      </c>
      <c r="E286" s="256" t="s">
        <v>19</v>
      </c>
      <c r="F286" s="257" t="s">
        <v>194</v>
      </c>
      <c r="G286" s="255"/>
      <c r="H286" s="258">
        <v>40</v>
      </c>
      <c r="I286" s="259"/>
      <c r="J286" s="255"/>
      <c r="K286" s="255"/>
      <c r="L286" s="260"/>
      <c r="M286" s="261"/>
      <c r="N286" s="262"/>
      <c r="O286" s="262"/>
      <c r="P286" s="262"/>
      <c r="Q286" s="262"/>
      <c r="R286" s="262"/>
      <c r="S286" s="262"/>
      <c r="T286" s="263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64" t="s">
        <v>163</v>
      </c>
      <c r="AU286" s="264" t="s">
        <v>81</v>
      </c>
      <c r="AV286" s="15" t="s">
        <v>159</v>
      </c>
      <c r="AW286" s="15" t="s">
        <v>33</v>
      </c>
      <c r="AX286" s="15" t="s">
        <v>79</v>
      </c>
      <c r="AY286" s="264" t="s">
        <v>152</v>
      </c>
    </row>
    <row r="287" s="2" customFormat="1" ht="16.5" customHeight="1">
      <c r="A287" s="40"/>
      <c r="B287" s="41"/>
      <c r="C287" s="214" t="s">
        <v>440</v>
      </c>
      <c r="D287" s="214" t="s">
        <v>154</v>
      </c>
      <c r="E287" s="215" t="s">
        <v>392</v>
      </c>
      <c r="F287" s="216" t="s">
        <v>393</v>
      </c>
      <c r="G287" s="217" t="s">
        <v>179</v>
      </c>
      <c r="H287" s="218">
        <v>20</v>
      </c>
      <c r="I287" s="219"/>
      <c r="J287" s="220">
        <f>ROUND(I287*H287,2)</f>
        <v>0</v>
      </c>
      <c r="K287" s="216" t="s">
        <v>158</v>
      </c>
      <c r="L287" s="46"/>
      <c r="M287" s="221" t="s">
        <v>19</v>
      </c>
      <c r="N287" s="222" t="s">
        <v>43</v>
      </c>
      <c r="O287" s="86"/>
      <c r="P287" s="223">
        <f>O287*H287</f>
        <v>0</v>
      </c>
      <c r="Q287" s="223">
        <v>0</v>
      </c>
      <c r="R287" s="223">
        <f>Q287*H287</f>
        <v>0</v>
      </c>
      <c r="S287" s="223">
        <v>0</v>
      </c>
      <c r="T287" s="224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25" t="s">
        <v>159</v>
      </c>
      <c r="AT287" s="225" t="s">
        <v>154</v>
      </c>
      <c r="AU287" s="225" t="s">
        <v>81</v>
      </c>
      <c r="AY287" s="19" t="s">
        <v>152</v>
      </c>
      <c r="BE287" s="226">
        <f>IF(N287="základní",J287,0)</f>
        <v>0</v>
      </c>
      <c r="BF287" s="226">
        <f>IF(N287="snížená",J287,0)</f>
        <v>0</v>
      </c>
      <c r="BG287" s="226">
        <f>IF(N287="zákl. přenesená",J287,0)</f>
        <v>0</v>
      </c>
      <c r="BH287" s="226">
        <f>IF(N287="sníž. přenesená",J287,0)</f>
        <v>0</v>
      </c>
      <c r="BI287" s="226">
        <f>IF(N287="nulová",J287,0)</f>
        <v>0</v>
      </c>
      <c r="BJ287" s="19" t="s">
        <v>79</v>
      </c>
      <c r="BK287" s="226">
        <f>ROUND(I287*H287,2)</f>
        <v>0</v>
      </c>
      <c r="BL287" s="19" t="s">
        <v>159</v>
      </c>
      <c r="BM287" s="225" t="s">
        <v>722</v>
      </c>
    </row>
    <row r="288" s="2" customFormat="1">
      <c r="A288" s="40"/>
      <c r="B288" s="41"/>
      <c r="C288" s="42"/>
      <c r="D288" s="227" t="s">
        <v>161</v>
      </c>
      <c r="E288" s="42"/>
      <c r="F288" s="228" t="s">
        <v>395</v>
      </c>
      <c r="G288" s="42"/>
      <c r="H288" s="42"/>
      <c r="I288" s="229"/>
      <c r="J288" s="42"/>
      <c r="K288" s="42"/>
      <c r="L288" s="46"/>
      <c r="M288" s="230"/>
      <c r="N288" s="231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161</v>
      </c>
      <c r="AU288" s="19" t="s">
        <v>81</v>
      </c>
    </row>
    <row r="289" s="14" customFormat="1">
      <c r="A289" s="14"/>
      <c r="B289" s="243"/>
      <c r="C289" s="244"/>
      <c r="D289" s="234" t="s">
        <v>163</v>
      </c>
      <c r="E289" s="245" t="s">
        <v>19</v>
      </c>
      <c r="F289" s="246" t="s">
        <v>285</v>
      </c>
      <c r="G289" s="244"/>
      <c r="H289" s="247">
        <v>20</v>
      </c>
      <c r="I289" s="248"/>
      <c r="J289" s="244"/>
      <c r="K289" s="244"/>
      <c r="L289" s="249"/>
      <c r="M289" s="250"/>
      <c r="N289" s="251"/>
      <c r="O289" s="251"/>
      <c r="P289" s="251"/>
      <c r="Q289" s="251"/>
      <c r="R289" s="251"/>
      <c r="S289" s="251"/>
      <c r="T289" s="252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3" t="s">
        <v>163</v>
      </c>
      <c r="AU289" s="253" t="s">
        <v>81</v>
      </c>
      <c r="AV289" s="14" t="s">
        <v>81</v>
      </c>
      <c r="AW289" s="14" t="s">
        <v>33</v>
      </c>
      <c r="AX289" s="14" t="s">
        <v>79</v>
      </c>
      <c r="AY289" s="253" t="s">
        <v>152</v>
      </c>
    </row>
    <row r="290" s="2" customFormat="1" ht="24.15" customHeight="1">
      <c r="A290" s="40"/>
      <c r="B290" s="41"/>
      <c r="C290" s="214" t="s">
        <v>445</v>
      </c>
      <c r="D290" s="214" t="s">
        <v>154</v>
      </c>
      <c r="E290" s="215" t="s">
        <v>398</v>
      </c>
      <c r="F290" s="216" t="s">
        <v>399</v>
      </c>
      <c r="G290" s="217" t="s">
        <v>400</v>
      </c>
      <c r="H290" s="218">
        <v>1</v>
      </c>
      <c r="I290" s="219"/>
      <c r="J290" s="220">
        <f>ROUND(I290*H290,2)</f>
        <v>0</v>
      </c>
      <c r="K290" s="216" t="s">
        <v>19</v>
      </c>
      <c r="L290" s="46"/>
      <c r="M290" s="221" t="s">
        <v>19</v>
      </c>
      <c r="N290" s="222" t="s">
        <v>43</v>
      </c>
      <c r="O290" s="86"/>
      <c r="P290" s="223">
        <f>O290*H290</f>
        <v>0</v>
      </c>
      <c r="Q290" s="223">
        <v>0</v>
      </c>
      <c r="R290" s="223">
        <f>Q290*H290</f>
        <v>0</v>
      </c>
      <c r="S290" s="223">
        <v>0</v>
      </c>
      <c r="T290" s="224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25" t="s">
        <v>159</v>
      </c>
      <c r="AT290" s="225" t="s">
        <v>154</v>
      </c>
      <c r="AU290" s="225" t="s">
        <v>81</v>
      </c>
      <c r="AY290" s="19" t="s">
        <v>152</v>
      </c>
      <c r="BE290" s="226">
        <f>IF(N290="základní",J290,0)</f>
        <v>0</v>
      </c>
      <c r="BF290" s="226">
        <f>IF(N290="snížená",J290,0)</f>
        <v>0</v>
      </c>
      <c r="BG290" s="226">
        <f>IF(N290="zákl. přenesená",J290,0)</f>
        <v>0</v>
      </c>
      <c r="BH290" s="226">
        <f>IF(N290="sníž. přenesená",J290,0)</f>
        <v>0</v>
      </c>
      <c r="BI290" s="226">
        <f>IF(N290="nulová",J290,0)</f>
        <v>0</v>
      </c>
      <c r="BJ290" s="19" t="s">
        <v>79</v>
      </c>
      <c r="BK290" s="226">
        <f>ROUND(I290*H290,2)</f>
        <v>0</v>
      </c>
      <c r="BL290" s="19" t="s">
        <v>159</v>
      </c>
      <c r="BM290" s="225" t="s">
        <v>727</v>
      </c>
    </row>
    <row r="291" s="13" customFormat="1">
      <c r="A291" s="13"/>
      <c r="B291" s="232"/>
      <c r="C291" s="233"/>
      <c r="D291" s="234" t="s">
        <v>163</v>
      </c>
      <c r="E291" s="235" t="s">
        <v>19</v>
      </c>
      <c r="F291" s="236" t="s">
        <v>402</v>
      </c>
      <c r="G291" s="233"/>
      <c r="H291" s="235" t="s">
        <v>19</v>
      </c>
      <c r="I291" s="237"/>
      <c r="J291" s="233"/>
      <c r="K291" s="233"/>
      <c r="L291" s="238"/>
      <c r="M291" s="239"/>
      <c r="N291" s="240"/>
      <c r="O291" s="240"/>
      <c r="P291" s="240"/>
      <c r="Q291" s="240"/>
      <c r="R291" s="240"/>
      <c r="S291" s="240"/>
      <c r="T291" s="241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2" t="s">
        <v>163</v>
      </c>
      <c r="AU291" s="242" t="s">
        <v>81</v>
      </c>
      <c r="AV291" s="13" t="s">
        <v>79</v>
      </c>
      <c r="AW291" s="13" t="s">
        <v>33</v>
      </c>
      <c r="AX291" s="13" t="s">
        <v>72</v>
      </c>
      <c r="AY291" s="242" t="s">
        <v>152</v>
      </c>
    </row>
    <row r="292" s="13" customFormat="1">
      <c r="A292" s="13"/>
      <c r="B292" s="232"/>
      <c r="C292" s="233"/>
      <c r="D292" s="234" t="s">
        <v>163</v>
      </c>
      <c r="E292" s="235" t="s">
        <v>19</v>
      </c>
      <c r="F292" s="236" t="s">
        <v>403</v>
      </c>
      <c r="G292" s="233"/>
      <c r="H292" s="235" t="s">
        <v>19</v>
      </c>
      <c r="I292" s="237"/>
      <c r="J292" s="233"/>
      <c r="K292" s="233"/>
      <c r="L292" s="238"/>
      <c r="M292" s="239"/>
      <c r="N292" s="240"/>
      <c r="O292" s="240"/>
      <c r="P292" s="240"/>
      <c r="Q292" s="240"/>
      <c r="R292" s="240"/>
      <c r="S292" s="240"/>
      <c r="T292" s="241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2" t="s">
        <v>163</v>
      </c>
      <c r="AU292" s="242" t="s">
        <v>81</v>
      </c>
      <c r="AV292" s="13" t="s">
        <v>79</v>
      </c>
      <c r="AW292" s="13" t="s">
        <v>33</v>
      </c>
      <c r="AX292" s="13" t="s">
        <v>72</v>
      </c>
      <c r="AY292" s="242" t="s">
        <v>152</v>
      </c>
    </row>
    <row r="293" s="14" customFormat="1">
      <c r="A293" s="14"/>
      <c r="B293" s="243"/>
      <c r="C293" s="244"/>
      <c r="D293" s="234" t="s">
        <v>163</v>
      </c>
      <c r="E293" s="245" t="s">
        <v>19</v>
      </c>
      <c r="F293" s="246" t="s">
        <v>79</v>
      </c>
      <c r="G293" s="244"/>
      <c r="H293" s="247">
        <v>1</v>
      </c>
      <c r="I293" s="248"/>
      <c r="J293" s="244"/>
      <c r="K293" s="244"/>
      <c r="L293" s="249"/>
      <c r="M293" s="250"/>
      <c r="N293" s="251"/>
      <c r="O293" s="251"/>
      <c r="P293" s="251"/>
      <c r="Q293" s="251"/>
      <c r="R293" s="251"/>
      <c r="S293" s="251"/>
      <c r="T293" s="252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3" t="s">
        <v>163</v>
      </c>
      <c r="AU293" s="253" t="s">
        <v>81</v>
      </c>
      <c r="AV293" s="14" t="s">
        <v>81</v>
      </c>
      <c r="AW293" s="14" t="s">
        <v>33</v>
      </c>
      <c r="AX293" s="14" t="s">
        <v>79</v>
      </c>
      <c r="AY293" s="253" t="s">
        <v>152</v>
      </c>
    </row>
    <row r="294" s="2" customFormat="1" ht="16.5" customHeight="1">
      <c r="A294" s="40"/>
      <c r="B294" s="41"/>
      <c r="C294" s="265" t="s">
        <v>451</v>
      </c>
      <c r="D294" s="265" t="s">
        <v>228</v>
      </c>
      <c r="E294" s="266" t="s">
        <v>405</v>
      </c>
      <c r="F294" s="267" t="s">
        <v>406</v>
      </c>
      <c r="G294" s="268" t="s">
        <v>407</v>
      </c>
      <c r="H294" s="269">
        <v>3</v>
      </c>
      <c r="I294" s="270"/>
      <c r="J294" s="271">
        <f>ROUND(I294*H294,2)</f>
        <v>0</v>
      </c>
      <c r="K294" s="267" t="s">
        <v>19</v>
      </c>
      <c r="L294" s="272"/>
      <c r="M294" s="273" t="s">
        <v>19</v>
      </c>
      <c r="N294" s="274" t="s">
        <v>43</v>
      </c>
      <c r="O294" s="86"/>
      <c r="P294" s="223">
        <f>O294*H294</f>
        <v>0</v>
      </c>
      <c r="Q294" s="223">
        <v>0</v>
      </c>
      <c r="R294" s="223">
        <f>Q294*H294</f>
        <v>0</v>
      </c>
      <c r="S294" s="223">
        <v>0</v>
      </c>
      <c r="T294" s="224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25" t="s">
        <v>208</v>
      </c>
      <c r="AT294" s="225" t="s">
        <v>228</v>
      </c>
      <c r="AU294" s="225" t="s">
        <v>81</v>
      </c>
      <c r="AY294" s="19" t="s">
        <v>152</v>
      </c>
      <c r="BE294" s="226">
        <f>IF(N294="základní",J294,0)</f>
        <v>0</v>
      </c>
      <c r="BF294" s="226">
        <f>IF(N294="snížená",J294,0)</f>
        <v>0</v>
      </c>
      <c r="BG294" s="226">
        <f>IF(N294="zákl. přenesená",J294,0)</f>
        <v>0</v>
      </c>
      <c r="BH294" s="226">
        <f>IF(N294="sníž. přenesená",J294,0)</f>
        <v>0</v>
      </c>
      <c r="BI294" s="226">
        <f>IF(N294="nulová",J294,0)</f>
        <v>0</v>
      </c>
      <c r="BJ294" s="19" t="s">
        <v>79</v>
      </c>
      <c r="BK294" s="226">
        <f>ROUND(I294*H294,2)</f>
        <v>0</v>
      </c>
      <c r="BL294" s="19" t="s">
        <v>159</v>
      </c>
      <c r="BM294" s="225" t="s">
        <v>728</v>
      </c>
    </row>
    <row r="295" s="2" customFormat="1">
      <c r="A295" s="40"/>
      <c r="B295" s="41"/>
      <c r="C295" s="42"/>
      <c r="D295" s="234" t="s">
        <v>409</v>
      </c>
      <c r="E295" s="42"/>
      <c r="F295" s="275" t="s">
        <v>854</v>
      </c>
      <c r="G295" s="42"/>
      <c r="H295" s="42"/>
      <c r="I295" s="229"/>
      <c r="J295" s="42"/>
      <c r="K295" s="42"/>
      <c r="L295" s="46"/>
      <c r="M295" s="230"/>
      <c r="N295" s="231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409</v>
      </c>
      <c r="AU295" s="19" t="s">
        <v>81</v>
      </c>
    </row>
    <row r="296" s="2" customFormat="1" ht="16.5" customHeight="1">
      <c r="A296" s="40"/>
      <c r="B296" s="41"/>
      <c r="C296" s="265" t="s">
        <v>456</v>
      </c>
      <c r="D296" s="265" t="s">
        <v>228</v>
      </c>
      <c r="E296" s="266" t="s">
        <v>412</v>
      </c>
      <c r="F296" s="267" t="s">
        <v>413</v>
      </c>
      <c r="G296" s="268" t="s">
        <v>407</v>
      </c>
      <c r="H296" s="269">
        <v>1</v>
      </c>
      <c r="I296" s="270"/>
      <c r="J296" s="271">
        <f>ROUND(I296*H296,2)</f>
        <v>0</v>
      </c>
      <c r="K296" s="267" t="s">
        <v>19</v>
      </c>
      <c r="L296" s="272"/>
      <c r="M296" s="273" t="s">
        <v>19</v>
      </c>
      <c r="N296" s="274" t="s">
        <v>43</v>
      </c>
      <c r="O296" s="86"/>
      <c r="P296" s="223">
        <f>O296*H296</f>
        <v>0</v>
      </c>
      <c r="Q296" s="223">
        <v>0</v>
      </c>
      <c r="R296" s="223">
        <f>Q296*H296</f>
        <v>0</v>
      </c>
      <c r="S296" s="223">
        <v>0</v>
      </c>
      <c r="T296" s="224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25" t="s">
        <v>208</v>
      </c>
      <c r="AT296" s="225" t="s">
        <v>228</v>
      </c>
      <c r="AU296" s="225" t="s">
        <v>81</v>
      </c>
      <c r="AY296" s="19" t="s">
        <v>152</v>
      </c>
      <c r="BE296" s="226">
        <f>IF(N296="základní",J296,0)</f>
        <v>0</v>
      </c>
      <c r="BF296" s="226">
        <f>IF(N296="snížená",J296,0)</f>
        <v>0</v>
      </c>
      <c r="BG296" s="226">
        <f>IF(N296="zákl. přenesená",J296,0)</f>
        <v>0</v>
      </c>
      <c r="BH296" s="226">
        <f>IF(N296="sníž. přenesená",J296,0)</f>
        <v>0</v>
      </c>
      <c r="BI296" s="226">
        <f>IF(N296="nulová",J296,0)</f>
        <v>0</v>
      </c>
      <c r="BJ296" s="19" t="s">
        <v>79</v>
      </c>
      <c r="BK296" s="226">
        <f>ROUND(I296*H296,2)</f>
        <v>0</v>
      </c>
      <c r="BL296" s="19" t="s">
        <v>159</v>
      </c>
      <c r="BM296" s="225" t="s">
        <v>729</v>
      </c>
    </row>
    <row r="297" s="2" customFormat="1">
      <c r="A297" s="40"/>
      <c r="B297" s="41"/>
      <c r="C297" s="42"/>
      <c r="D297" s="234" t="s">
        <v>409</v>
      </c>
      <c r="E297" s="42"/>
      <c r="F297" s="275" t="s">
        <v>854</v>
      </c>
      <c r="G297" s="42"/>
      <c r="H297" s="42"/>
      <c r="I297" s="229"/>
      <c r="J297" s="42"/>
      <c r="K297" s="42"/>
      <c r="L297" s="46"/>
      <c r="M297" s="230"/>
      <c r="N297" s="231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409</v>
      </c>
      <c r="AU297" s="19" t="s">
        <v>81</v>
      </c>
    </row>
    <row r="298" s="2" customFormat="1" ht="16.5" customHeight="1">
      <c r="A298" s="40"/>
      <c r="B298" s="41"/>
      <c r="C298" s="265" t="s">
        <v>461</v>
      </c>
      <c r="D298" s="265" t="s">
        <v>228</v>
      </c>
      <c r="E298" s="266" t="s">
        <v>416</v>
      </c>
      <c r="F298" s="267" t="s">
        <v>417</v>
      </c>
      <c r="G298" s="268" t="s">
        <v>407</v>
      </c>
      <c r="H298" s="269">
        <v>1</v>
      </c>
      <c r="I298" s="270"/>
      <c r="J298" s="271">
        <f>ROUND(I298*H298,2)</f>
        <v>0</v>
      </c>
      <c r="K298" s="267" t="s">
        <v>19</v>
      </c>
      <c r="L298" s="272"/>
      <c r="M298" s="273" t="s">
        <v>19</v>
      </c>
      <c r="N298" s="274" t="s">
        <v>43</v>
      </c>
      <c r="O298" s="86"/>
      <c r="P298" s="223">
        <f>O298*H298</f>
        <v>0</v>
      </c>
      <c r="Q298" s="223">
        <v>0</v>
      </c>
      <c r="R298" s="223">
        <f>Q298*H298</f>
        <v>0</v>
      </c>
      <c r="S298" s="223">
        <v>0</v>
      </c>
      <c r="T298" s="224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25" t="s">
        <v>208</v>
      </c>
      <c r="AT298" s="225" t="s">
        <v>228</v>
      </c>
      <c r="AU298" s="225" t="s">
        <v>81</v>
      </c>
      <c r="AY298" s="19" t="s">
        <v>152</v>
      </c>
      <c r="BE298" s="226">
        <f>IF(N298="základní",J298,0)</f>
        <v>0</v>
      </c>
      <c r="BF298" s="226">
        <f>IF(N298="snížená",J298,0)</f>
        <v>0</v>
      </c>
      <c r="BG298" s="226">
        <f>IF(N298="zákl. přenesená",J298,0)</f>
        <v>0</v>
      </c>
      <c r="BH298" s="226">
        <f>IF(N298="sníž. přenesená",J298,0)</f>
        <v>0</v>
      </c>
      <c r="BI298" s="226">
        <f>IF(N298="nulová",J298,0)</f>
        <v>0</v>
      </c>
      <c r="BJ298" s="19" t="s">
        <v>79</v>
      </c>
      <c r="BK298" s="226">
        <f>ROUND(I298*H298,2)</f>
        <v>0</v>
      </c>
      <c r="BL298" s="19" t="s">
        <v>159</v>
      </c>
      <c r="BM298" s="225" t="s">
        <v>730</v>
      </c>
    </row>
    <row r="299" s="2" customFormat="1">
      <c r="A299" s="40"/>
      <c r="B299" s="41"/>
      <c r="C299" s="42"/>
      <c r="D299" s="234" t="s">
        <v>409</v>
      </c>
      <c r="E299" s="42"/>
      <c r="F299" s="275" t="s">
        <v>854</v>
      </c>
      <c r="G299" s="42"/>
      <c r="H299" s="42"/>
      <c r="I299" s="229"/>
      <c r="J299" s="42"/>
      <c r="K299" s="42"/>
      <c r="L299" s="46"/>
      <c r="M299" s="230"/>
      <c r="N299" s="231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409</v>
      </c>
      <c r="AU299" s="19" t="s">
        <v>81</v>
      </c>
    </row>
    <row r="300" s="2" customFormat="1" ht="24.15" customHeight="1">
      <c r="A300" s="40"/>
      <c r="B300" s="41"/>
      <c r="C300" s="265" t="s">
        <v>469</v>
      </c>
      <c r="D300" s="265" t="s">
        <v>228</v>
      </c>
      <c r="E300" s="266" t="s">
        <v>420</v>
      </c>
      <c r="F300" s="267" t="s">
        <v>421</v>
      </c>
      <c r="G300" s="268" t="s">
        <v>407</v>
      </c>
      <c r="H300" s="269">
        <v>1</v>
      </c>
      <c r="I300" s="270"/>
      <c r="J300" s="271">
        <f>ROUND(I300*H300,2)</f>
        <v>0</v>
      </c>
      <c r="K300" s="267" t="s">
        <v>19</v>
      </c>
      <c r="L300" s="272"/>
      <c r="M300" s="273" t="s">
        <v>19</v>
      </c>
      <c r="N300" s="274" t="s">
        <v>43</v>
      </c>
      <c r="O300" s="86"/>
      <c r="P300" s="223">
        <f>O300*H300</f>
        <v>0</v>
      </c>
      <c r="Q300" s="223">
        <v>0</v>
      </c>
      <c r="R300" s="223">
        <f>Q300*H300</f>
        <v>0</v>
      </c>
      <c r="S300" s="223">
        <v>0</v>
      </c>
      <c r="T300" s="224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25" t="s">
        <v>208</v>
      </c>
      <c r="AT300" s="225" t="s">
        <v>228</v>
      </c>
      <c r="AU300" s="225" t="s">
        <v>81</v>
      </c>
      <c r="AY300" s="19" t="s">
        <v>152</v>
      </c>
      <c r="BE300" s="226">
        <f>IF(N300="základní",J300,0)</f>
        <v>0</v>
      </c>
      <c r="BF300" s="226">
        <f>IF(N300="snížená",J300,0)</f>
        <v>0</v>
      </c>
      <c r="BG300" s="226">
        <f>IF(N300="zákl. přenesená",J300,0)</f>
        <v>0</v>
      </c>
      <c r="BH300" s="226">
        <f>IF(N300="sníž. přenesená",J300,0)</f>
        <v>0</v>
      </c>
      <c r="BI300" s="226">
        <f>IF(N300="nulová",J300,0)</f>
        <v>0</v>
      </c>
      <c r="BJ300" s="19" t="s">
        <v>79</v>
      </c>
      <c r="BK300" s="226">
        <f>ROUND(I300*H300,2)</f>
        <v>0</v>
      </c>
      <c r="BL300" s="19" t="s">
        <v>159</v>
      </c>
      <c r="BM300" s="225" t="s">
        <v>731</v>
      </c>
    </row>
    <row r="301" s="2" customFormat="1">
      <c r="A301" s="40"/>
      <c r="B301" s="41"/>
      <c r="C301" s="42"/>
      <c r="D301" s="234" t="s">
        <v>409</v>
      </c>
      <c r="E301" s="42"/>
      <c r="F301" s="275" t="s">
        <v>854</v>
      </c>
      <c r="G301" s="42"/>
      <c r="H301" s="42"/>
      <c r="I301" s="229"/>
      <c r="J301" s="42"/>
      <c r="K301" s="42"/>
      <c r="L301" s="46"/>
      <c r="M301" s="230"/>
      <c r="N301" s="231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409</v>
      </c>
      <c r="AU301" s="19" t="s">
        <v>81</v>
      </c>
    </row>
    <row r="302" s="2" customFormat="1" ht="16.5" customHeight="1">
      <c r="A302" s="40"/>
      <c r="B302" s="41"/>
      <c r="C302" s="214" t="s">
        <v>478</v>
      </c>
      <c r="D302" s="214" t="s">
        <v>154</v>
      </c>
      <c r="E302" s="215" t="s">
        <v>424</v>
      </c>
      <c r="F302" s="216" t="s">
        <v>855</v>
      </c>
      <c r="G302" s="217" t="s">
        <v>400</v>
      </c>
      <c r="H302" s="218">
        <v>1</v>
      </c>
      <c r="I302" s="219"/>
      <c r="J302" s="220">
        <f>ROUND(I302*H302,2)</f>
        <v>0</v>
      </c>
      <c r="K302" s="216" t="s">
        <v>19</v>
      </c>
      <c r="L302" s="46"/>
      <c r="M302" s="221" t="s">
        <v>19</v>
      </c>
      <c r="N302" s="222" t="s">
        <v>43</v>
      </c>
      <c r="O302" s="86"/>
      <c r="P302" s="223">
        <f>O302*H302</f>
        <v>0</v>
      </c>
      <c r="Q302" s="223">
        <v>0</v>
      </c>
      <c r="R302" s="223">
        <f>Q302*H302</f>
        <v>0</v>
      </c>
      <c r="S302" s="223">
        <v>0</v>
      </c>
      <c r="T302" s="224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25" t="s">
        <v>159</v>
      </c>
      <c r="AT302" s="225" t="s">
        <v>154</v>
      </c>
      <c r="AU302" s="225" t="s">
        <v>81</v>
      </c>
      <c r="AY302" s="19" t="s">
        <v>152</v>
      </c>
      <c r="BE302" s="226">
        <f>IF(N302="základní",J302,0)</f>
        <v>0</v>
      </c>
      <c r="BF302" s="226">
        <f>IF(N302="snížená",J302,0)</f>
        <v>0</v>
      </c>
      <c r="BG302" s="226">
        <f>IF(N302="zákl. přenesená",J302,0)</f>
        <v>0</v>
      </c>
      <c r="BH302" s="226">
        <f>IF(N302="sníž. přenesená",J302,0)</f>
        <v>0</v>
      </c>
      <c r="BI302" s="226">
        <f>IF(N302="nulová",J302,0)</f>
        <v>0</v>
      </c>
      <c r="BJ302" s="19" t="s">
        <v>79</v>
      </c>
      <c r="BK302" s="226">
        <f>ROUND(I302*H302,2)</f>
        <v>0</v>
      </c>
      <c r="BL302" s="19" t="s">
        <v>159</v>
      </c>
      <c r="BM302" s="225" t="s">
        <v>732</v>
      </c>
    </row>
    <row r="303" s="13" customFormat="1">
      <c r="A303" s="13"/>
      <c r="B303" s="232"/>
      <c r="C303" s="233"/>
      <c r="D303" s="234" t="s">
        <v>163</v>
      </c>
      <c r="E303" s="235" t="s">
        <v>19</v>
      </c>
      <c r="F303" s="236" t="s">
        <v>403</v>
      </c>
      <c r="G303" s="233"/>
      <c r="H303" s="235" t="s">
        <v>19</v>
      </c>
      <c r="I303" s="237"/>
      <c r="J303" s="233"/>
      <c r="K303" s="233"/>
      <c r="L303" s="238"/>
      <c r="M303" s="239"/>
      <c r="N303" s="240"/>
      <c r="O303" s="240"/>
      <c r="P303" s="240"/>
      <c r="Q303" s="240"/>
      <c r="R303" s="240"/>
      <c r="S303" s="240"/>
      <c r="T303" s="241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2" t="s">
        <v>163</v>
      </c>
      <c r="AU303" s="242" t="s">
        <v>81</v>
      </c>
      <c r="AV303" s="13" t="s">
        <v>79</v>
      </c>
      <c r="AW303" s="13" t="s">
        <v>33</v>
      </c>
      <c r="AX303" s="13" t="s">
        <v>72</v>
      </c>
      <c r="AY303" s="242" t="s">
        <v>152</v>
      </c>
    </row>
    <row r="304" s="14" customFormat="1">
      <c r="A304" s="14"/>
      <c r="B304" s="243"/>
      <c r="C304" s="244"/>
      <c r="D304" s="234" t="s">
        <v>163</v>
      </c>
      <c r="E304" s="245" t="s">
        <v>19</v>
      </c>
      <c r="F304" s="246" t="s">
        <v>79</v>
      </c>
      <c r="G304" s="244"/>
      <c r="H304" s="247">
        <v>1</v>
      </c>
      <c r="I304" s="248"/>
      <c r="J304" s="244"/>
      <c r="K304" s="244"/>
      <c r="L304" s="249"/>
      <c r="M304" s="250"/>
      <c r="N304" s="251"/>
      <c r="O304" s="251"/>
      <c r="P304" s="251"/>
      <c r="Q304" s="251"/>
      <c r="R304" s="251"/>
      <c r="S304" s="251"/>
      <c r="T304" s="252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3" t="s">
        <v>163</v>
      </c>
      <c r="AU304" s="253" t="s">
        <v>81</v>
      </c>
      <c r="AV304" s="14" t="s">
        <v>81</v>
      </c>
      <c r="AW304" s="14" t="s">
        <v>33</v>
      </c>
      <c r="AX304" s="14" t="s">
        <v>79</v>
      </c>
      <c r="AY304" s="253" t="s">
        <v>152</v>
      </c>
    </row>
    <row r="305" s="12" customFormat="1" ht="22.8" customHeight="1">
      <c r="A305" s="12"/>
      <c r="B305" s="198"/>
      <c r="C305" s="199"/>
      <c r="D305" s="200" t="s">
        <v>71</v>
      </c>
      <c r="E305" s="212" t="s">
        <v>427</v>
      </c>
      <c r="F305" s="212" t="s">
        <v>428</v>
      </c>
      <c r="G305" s="199"/>
      <c r="H305" s="199"/>
      <c r="I305" s="202"/>
      <c r="J305" s="213">
        <f>BK305</f>
        <v>0</v>
      </c>
      <c r="K305" s="199"/>
      <c r="L305" s="204"/>
      <c r="M305" s="205"/>
      <c r="N305" s="206"/>
      <c r="O305" s="206"/>
      <c r="P305" s="207">
        <f>SUM(P306:P324)</f>
        <v>0</v>
      </c>
      <c r="Q305" s="206"/>
      <c r="R305" s="207">
        <f>SUM(R306:R324)</f>
        <v>0</v>
      </c>
      <c r="S305" s="206"/>
      <c r="T305" s="208">
        <f>SUM(T306:T324)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09" t="s">
        <v>79</v>
      </c>
      <c r="AT305" s="210" t="s">
        <v>71</v>
      </c>
      <c r="AU305" s="210" t="s">
        <v>79</v>
      </c>
      <c r="AY305" s="209" t="s">
        <v>152</v>
      </c>
      <c r="BK305" s="211">
        <f>SUM(BK306:BK324)</f>
        <v>0</v>
      </c>
    </row>
    <row r="306" s="2" customFormat="1" ht="24.15" customHeight="1">
      <c r="A306" s="40"/>
      <c r="B306" s="41"/>
      <c r="C306" s="214" t="s">
        <v>485</v>
      </c>
      <c r="D306" s="214" t="s">
        <v>154</v>
      </c>
      <c r="E306" s="215" t="s">
        <v>430</v>
      </c>
      <c r="F306" s="216" t="s">
        <v>431</v>
      </c>
      <c r="G306" s="217" t="s">
        <v>231</v>
      </c>
      <c r="H306" s="218">
        <v>33.07</v>
      </c>
      <c r="I306" s="219"/>
      <c r="J306" s="220">
        <f>ROUND(I306*H306,2)</f>
        <v>0</v>
      </c>
      <c r="K306" s="216" t="s">
        <v>158</v>
      </c>
      <c r="L306" s="46"/>
      <c r="M306" s="221" t="s">
        <v>19</v>
      </c>
      <c r="N306" s="222" t="s">
        <v>43</v>
      </c>
      <c r="O306" s="86"/>
      <c r="P306" s="223">
        <f>O306*H306</f>
        <v>0</v>
      </c>
      <c r="Q306" s="223">
        <v>0</v>
      </c>
      <c r="R306" s="223">
        <f>Q306*H306</f>
        <v>0</v>
      </c>
      <c r="S306" s="223">
        <v>0</v>
      </c>
      <c r="T306" s="224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25" t="s">
        <v>159</v>
      </c>
      <c r="AT306" s="225" t="s">
        <v>154</v>
      </c>
      <c r="AU306" s="225" t="s">
        <v>81</v>
      </c>
      <c r="AY306" s="19" t="s">
        <v>152</v>
      </c>
      <c r="BE306" s="226">
        <f>IF(N306="základní",J306,0)</f>
        <v>0</v>
      </c>
      <c r="BF306" s="226">
        <f>IF(N306="snížená",J306,0)</f>
        <v>0</v>
      </c>
      <c r="BG306" s="226">
        <f>IF(N306="zákl. přenesená",J306,0)</f>
        <v>0</v>
      </c>
      <c r="BH306" s="226">
        <f>IF(N306="sníž. přenesená",J306,0)</f>
        <v>0</v>
      </c>
      <c r="BI306" s="226">
        <f>IF(N306="nulová",J306,0)</f>
        <v>0</v>
      </c>
      <c r="BJ306" s="19" t="s">
        <v>79</v>
      </c>
      <c r="BK306" s="226">
        <f>ROUND(I306*H306,2)</f>
        <v>0</v>
      </c>
      <c r="BL306" s="19" t="s">
        <v>159</v>
      </c>
      <c r="BM306" s="225" t="s">
        <v>733</v>
      </c>
    </row>
    <row r="307" s="2" customFormat="1">
      <c r="A307" s="40"/>
      <c r="B307" s="41"/>
      <c r="C307" s="42"/>
      <c r="D307" s="227" t="s">
        <v>161</v>
      </c>
      <c r="E307" s="42"/>
      <c r="F307" s="228" t="s">
        <v>433</v>
      </c>
      <c r="G307" s="42"/>
      <c r="H307" s="42"/>
      <c r="I307" s="229"/>
      <c r="J307" s="42"/>
      <c r="K307" s="42"/>
      <c r="L307" s="46"/>
      <c r="M307" s="230"/>
      <c r="N307" s="231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161</v>
      </c>
      <c r="AU307" s="19" t="s">
        <v>81</v>
      </c>
    </row>
    <row r="308" s="2" customFormat="1" ht="24.15" customHeight="1">
      <c r="A308" s="40"/>
      <c r="B308" s="41"/>
      <c r="C308" s="214" t="s">
        <v>489</v>
      </c>
      <c r="D308" s="214" t="s">
        <v>154</v>
      </c>
      <c r="E308" s="215" t="s">
        <v>435</v>
      </c>
      <c r="F308" s="216" t="s">
        <v>436</v>
      </c>
      <c r="G308" s="217" t="s">
        <v>231</v>
      </c>
      <c r="H308" s="218">
        <v>462.98000000000002</v>
      </c>
      <c r="I308" s="219"/>
      <c r="J308" s="220">
        <f>ROUND(I308*H308,2)</f>
        <v>0</v>
      </c>
      <c r="K308" s="216" t="s">
        <v>158</v>
      </c>
      <c r="L308" s="46"/>
      <c r="M308" s="221" t="s">
        <v>19</v>
      </c>
      <c r="N308" s="222" t="s">
        <v>43</v>
      </c>
      <c r="O308" s="86"/>
      <c r="P308" s="223">
        <f>O308*H308</f>
        <v>0</v>
      </c>
      <c r="Q308" s="223">
        <v>0</v>
      </c>
      <c r="R308" s="223">
        <f>Q308*H308</f>
        <v>0</v>
      </c>
      <c r="S308" s="223">
        <v>0</v>
      </c>
      <c r="T308" s="224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25" t="s">
        <v>159</v>
      </c>
      <c r="AT308" s="225" t="s">
        <v>154</v>
      </c>
      <c r="AU308" s="225" t="s">
        <v>81</v>
      </c>
      <c r="AY308" s="19" t="s">
        <v>152</v>
      </c>
      <c r="BE308" s="226">
        <f>IF(N308="základní",J308,0)</f>
        <v>0</v>
      </c>
      <c r="BF308" s="226">
        <f>IF(N308="snížená",J308,0)</f>
        <v>0</v>
      </c>
      <c r="BG308" s="226">
        <f>IF(N308="zákl. přenesená",J308,0)</f>
        <v>0</v>
      </c>
      <c r="BH308" s="226">
        <f>IF(N308="sníž. přenesená",J308,0)</f>
        <v>0</v>
      </c>
      <c r="BI308" s="226">
        <f>IF(N308="nulová",J308,0)</f>
        <v>0</v>
      </c>
      <c r="BJ308" s="19" t="s">
        <v>79</v>
      </c>
      <c r="BK308" s="226">
        <f>ROUND(I308*H308,2)</f>
        <v>0</v>
      </c>
      <c r="BL308" s="19" t="s">
        <v>159</v>
      </c>
      <c r="BM308" s="225" t="s">
        <v>734</v>
      </c>
    </row>
    <row r="309" s="2" customFormat="1">
      <c r="A309" s="40"/>
      <c r="B309" s="41"/>
      <c r="C309" s="42"/>
      <c r="D309" s="227" t="s">
        <v>161</v>
      </c>
      <c r="E309" s="42"/>
      <c r="F309" s="228" t="s">
        <v>438</v>
      </c>
      <c r="G309" s="42"/>
      <c r="H309" s="42"/>
      <c r="I309" s="229"/>
      <c r="J309" s="42"/>
      <c r="K309" s="42"/>
      <c r="L309" s="46"/>
      <c r="M309" s="230"/>
      <c r="N309" s="231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161</v>
      </c>
      <c r="AU309" s="19" t="s">
        <v>81</v>
      </c>
    </row>
    <row r="310" s="14" customFormat="1">
      <c r="A310" s="14"/>
      <c r="B310" s="243"/>
      <c r="C310" s="244"/>
      <c r="D310" s="234" t="s">
        <v>163</v>
      </c>
      <c r="E310" s="245" t="s">
        <v>19</v>
      </c>
      <c r="F310" s="246" t="s">
        <v>856</v>
      </c>
      <c r="G310" s="244"/>
      <c r="H310" s="247">
        <v>462.98000000000002</v>
      </c>
      <c r="I310" s="248"/>
      <c r="J310" s="244"/>
      <c r="K310" s="244"/>
      <c r="L310" s="249"/>
      <c r="M310" s="250"/>
      <c r="N310" s="251"/>
      <c r="O310" s="251"/>
      <c r="P310" s="251"/>
      <c r="Q310" s="251"/>
      <c r="R310" s="251"/>
      <c r="S310" s="251"/>
      <c r="T310" s="252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3" t="s">
        <v>163</v>
      </c>
      <c r="AU310" s="253" t="s">
        <v>81</v>
      </c>
      <c r="AV310" s="14" t="s">
        <v>81</v>
      </c>
      <c r="AW310" s="14" t="s">
        <v>33</v>
      </c>
      <c r="AX310" s="14" t="s">
        <v>79</v>
      </c>
      <c r="AY310" s="253" t="s">
        <v>152</v>
      </c>
    </row>
    <row r="311" s="2" customFormat="1" ht="16.5" customHeight="1">
      <c r="A311" s="40"/>
      <c r="B311" s="41"/>
      <c r="C311" s="214" t="s">
        <v>496</v>
      </c>
      <c r="D311" s="214" t="s">
        <v>154</v>
      </c>
      <c r="E311" s="215" t="s">
        <v>441</v>
      </c>
      <c r="F311" s="216" t="s">
        <v>442</v>
      </c>
      <c r="G311" s="217" t="s">
        <v>231</v>
      </c>
      <c r="H311" s="218">
        <v>33.07</v>
      </c>
      <c r="I311" s="219"/>
      <c r="J311" s="220">
        <f>ROUND(I311*H311,2)</f>
        <v>0</v>
      </c>
      <c r="K311" s="216" t="s">
        <v>158</v>
      </c>
      <c r="L311" s="46"/>
      <c r="M311" s="221" t="s">
        <v>19</v>
      </c>
      <c r="N311" s="222" t="s">
        <v>43</v>
      </c>
      <c r="O311" s="86"/>
      <c r="P311" s="223">
        <f>O311*H311</f>
        <v>0</v>
      </c>
      <c r="Q311" s="223">
        <v>0</v>
      </c>
      <c r="R311" s="223">
        <f>Q311*H311</f>
        <v>0</v>
      </c>
      <c r="S311" s="223">
        <v>0</v>
      </c>
      <c r="T311" s="224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25" t="s">
        <v>159</v>
      </c>
      <c r="AT311" s="225" t="s">
        <v>154</v>
      </c>
      <c r="AU311" s="225" t="s">
        <v>81</v>
      </c>
      <c r="AY311" s="19" t="s">
        <v>152</v>
      </c>
      <c r="BE311" s="226">
        <f>IF(N311="základní",J311,0)</f>
        <v>0</v>
      </c>
      <c r="BF311" s="226">
        <f>IF(N311="snížená",J311,0)</f>
        <v>0</v>
      </c>
      <c r="BG311" s="226">
        <f>IF(N311="zákl. přenesená",J311,0)</f>
        <v>0</v>
      </c>
      <c r="BH311" s="226">
        <f>IF(N311="sníž. přenesená",J311,0)</f>
        <v>0</v>
      </c>
      <c r="BI311" s="226">
        <f>IF(N311="nulová",J311,0)</f>
        <v>0</v>
      </c>
      <c r="BJ311" s="19" t="s">
        <v>79</v>
      </c>
      <c r="BK311" s="226">
        <f>ROUND(I311*H311,2)</f>
        <v>0</v>
      </c>
      <c r="BL311" s="19" t="s">
        <v>159</v>
      </c>
      <c r="BM311" s="225" t="s">
        <v>736</v>
      </c>
    </row>
    <row r="312" s="2" customFormat="1">
      <c r="A312" s="40"/>
      <c r="B312" s="41"/>
      <c r="C312" s="42"/>
      <c r="D312" s="227" t="s">
        <v>161</v>
      </c>
      <c r="E312" s="42"/>
      <c r="F312" s="228" t="s">
        <v>444</v>
      </c>
      <c r="G312" s="42"/>
      <c r="H312" s="42"/>
      <c r="I312" s="229"/>
      <c r="J312" s="42"/>
      <c r="K312" s="42"/>
      <c r="L312" s="46"/>
      <c r="M312" s="230"/>
      <c r="N312" s="231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161</v>
      </c>
      <c r="AU312" s="19" t="s">
        <v>81</v>
      </c>
    </row>
    <row r="313" s="2" customFormat="1" ht="24.15" customHeight="1">
      <c r="A313" s="40"/>
      <c r="B313" s="41"/>
      <c r="C313" s="214" t="s">
        <v>500</v>
      </c>
      <c r="D313" s="214" t="s">
        <v>154</v>
      </c>
      <c r="E313" s="215" t="s">
        <v>446</v>
      </c>
      <c r="F313" s="216" t="s">
        <v>447</v>
      </c>
      <c r="G313" s="217" t="s">
        <v>231</v>
      </c>
      <c r="H313" s="218">
        <v>19.260000000000002</v>
      </c>
      <c r="I313" s="219"/>
      <c r="J313" s="220">
        <f>ROUND(I313*H313,2)</f>
        <v>0</v>
      </c>
      <c r="K313" s="216" t="s">
        <v>158</v>
      </c>
      <c r="L313" s="46"/>
      <c r="M313" s="221" t="s">
        <v>19</v>
      </c>
      <c r="N313" s="222" t="s">
        <v>43</v>
      </c>
      <c r="O313" s="86"/>
      <c r="P313" s="223">
        <f>O313*H313</f>
        <v>0</v>
      </c>
      <c r="Q313" s="223">
        <v>0</v>
      </c>
      <c r="R313" s="223">
        <f>Q313*H313</f>
        <v>0</v>
      </c>
      <c r="S313" s="223">
        <v>0</v>
      </c>
      <c r="T313" s="224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25" t="s">
        <v>159</v>
      </c>
      <c r="AT313" s="225" t="s">
        <v>154</v>
      </c>
      <c r="AU313" s="225" t="s">
        <v>81</v>
      </c>
      <c r="AY313" s="19" t="s">
        <v>152</v>
      </c>
      <c r="BE313" s="226">
        <f>IF(N313="základní",J313,0)</f>
        <v>0</v>
      </c>
      <c r="BF313" s="226">
        <f>IF(N313="snížená",J313,0)</f>
        <v>0</v>
      </c>
      <c r="BG313" s="226">
        <f>IF(N313="zákl. přenesená",J313,0)</f>
        <v>0</v>
      </c>
      <c r="BH313" s="226">
        <f>IF(N313="sníž. přenesená",J313,0)</f>
        <v>0</v>
      </c>
      <c r="BI313" s="226">
        <f>IF(N313="nulová",J313,0)</f>
        <v>0</v>
      </c>
      <c r="BJ313" s="19" t="s">
        <v>79</v>
      </c>
      <c r="BK313" s="226">
        <f>ROUND(I313*H313,2)</f>
        <v>0</v>
      </c>
      <c r="BL313" s="19" t="s">
        <v>159</v>
      </c>
      <c r="BM313" s="225" t="s">
        <v>737</v>
      </c>
    </row>
    <row r="314" s="2" customFormat="1">
      <c r="A314" s="40"/>
      <c r="B314" s="41"/>
      <c r="C314" s="42"/>
      <c r="D314" s="227" t="s">
        <v>161</v>
      </c>
      <c r="E314" s="42"/>
      <c r="F314" s="228" t="s">
        <v>449</v>
      </c>
      <c r="G314" s="42"/>
      <c r="H314" s="42"/>
      <c r="I314" s="229"/>
      <c r="J314" s="42"/>
      <c r="K314" s="42"/>
      <c r="L314" s="46"/>
      <c r="M314" s="230"/>
      <c r="N314" s="231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161</v>
      </c>
      <c r="AU314" s="19" t="s">
        <v>81</v>
      </c>
    </row>
    <row r="315" s="14" customFormat="1">
      <c r="A315" s="14"/>
      <c r="B315" s="243"/>
      <c r="C315" s="244"/>
      <c r="D315" s="234" t="s">
        <v>163</v>
      </c>
      <c r="E315" s="245" t="s">
        <v>19</v>
      </c>
      <c r="F315" s="246" t="s">
        <v>857</v>
      </c>
      <c r="G315" s="244"/>
      <c r="H315" s="247">
        <v>9.3599999999999994</v>
      </c>
      <c r="I315" s="248"/>
      <c r="J315" s="244"/>
      <c r="K315" s="244"/>
      <c r="L315" s="249"/>
      <c r="M315" s="250"/>
      <c r="N315" s="251"/>
      <c r="O315" s="251"/>
      <c r="P315" s="251"/>
      <c r="Q315" s="251"/>
      <c r="R315" s="251"/>
      <c r="S315" s="251"/>
      <c r="T315" s="252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3" t="s">
        <v>163</v>
      </c>
      <c r="AU315" s="253" t="s">
        <v>81</v>
      </c>
      <c r="AV315" s="14" t="s">
        <v>81</v>
      </c>
      <c r="AW315" s="14" t="s">
        <v>33</v>
      </c>
      <c r="AX315" s="14" t="s">
        <v>72</v>
      </c>
      <c r="AY315" s="253" t="s">
        <v>152</v>
      </c>
    </row>
    <row r="316" s="14" customFormat="1">
      <c r="A316" s="14"/>
      <c r="B316" s="243"/>
      <c r="C316" s="244"/>
      <c r="D316" s="234" t="s">
        <v>163</v>
      </c>
      <c r="E316" s="245" t="s">
        <v>19</v>
      </c>
      <c r="F316" s="246" t="s">
        <v>858</v>
      </c>
      <c r="G316" s="244"/>
      <c r="H316" s="247">
        <v>6.21</v>
      </c>
      <c r="I316" s="248"/>
      <c r="J316" s="244"/>
      <c r="K316" s="244"/>
      <c r="L316" s="249"/>
      <c r="M316" s="250"/>
      <c r="N316" s="251"/>
      <c r="O316" s="251"/>
      <c r="P316" s="251"/>
      <c r="Q316" s="251"/>
      <c r="R316" s="251"/>
      <c r="S316" s="251"/>
      <c r="T316" s="252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3" t="s">
        <v>163</v>
      </c>
      <c r="AU316" s="253" t="s">
        <v>81</v>
      </c>
      <c r="AV316" s="14" t="s">
        <v>81</v>
      </c>
      <c r="AW316" s="14" t="s">
        <v>33</v>
      </c>
      <c r="AX316" s="14" t="s">
        <v>72</v>
      </c>
      <c r="AY316" s="253" t="s">
        <v>152</v>
      </c>
    </row>
    <row r="317" s="14" customFormat="1">
      <c r="A317" s="14"/>
      <c r="B317" s="243"/>
      <c r="C317" s="244"/>
      <c r="D317" s="234" t="s">
        <v>163</v>
      </c>
      <c r="E317" s="245" t="s">
        <v>19</v>
      </c>
      <c r="F317" s="246" t="s">
        <v>859</v>
      </c>
      <c r="G317" s="244"/>
      <c r="H317" s="247">
        <v>3.6899999999999999</v>
      </c>
      <c r="I317" s="248"/>
      <c r="J317" s="244"/>
      <c r="K317" s="244"/>
      <c r="L317" s="249"/>
      <c r="M317" s="250"/>
      <c r="N317" s="251"/>
      <c r="O317" s="251"/>
      <c r="P317" s="251"/>
      <c r="Q317" s="251"/>
      <c r="R317" s="251"/>
      <c r="S317" s="251"/>
      <c r="T317" s="252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3" t="s">
        <v>163</v>
      </c>
      <c r="AU317" s="253" t="s">
        <v>81</v>
      </c>
      <c r="AV317" s="14" t="s">
        <v>81</v>
      </c>
      <c r="AW317" s="14" t="s">
        <v>33</v>
      </c>
      <c r="AX317" s="14" t="s">
        <v>72</v>
      </c>
      <c r="AY317" s="253" t="s">
        <v>152</v>
      </c>
    </row>
    <row r="318" s="15" customFormat="1">
      <c r="A318" s="15"/>
      <c r="B318" s="254"/>
      <c r="C318" s="255"/>
      <c r="D318" s="234" t="s">
        <v>163</v>
      </c>
      <c r="E318" s="256" t="s">
        <v>19</v>
      </c>
      <c r="F318" s="257" t="s">
        <v>194</v>
      </c>
      <c r="G318" s="255"/>
      <c r="H318" s="258">
        <v>19.260000000000002</v>
      </c>
      <c r="I318" s="259"/>
      <c r="J318" s="255"/>
      <c r="K318" s="255"/>
      <c r="L318" s="260"/>
      <c r="M318" s="261"/>
      <c r="N318" s="262"/>
      <c r="O318" s="262"/>
      <c r="P318" s="262"/>
      <c r="Q318" s="262"/>
      <c r="R318" s="262"/>
      <c r="S318" s="262"/>
      <c r="T318" s="263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64" t="s">
        <v>163</v>
      </c>
      <c r="AU318" s="264" t="s">
        <v>81</v>
      </c>
      <c r="AV318" s="15" t="s">
        <v>159</v>
      </c>
      <c r="AW318" s="15" t="s">
        <v>33</v>
      </c>
      <c r="AX318" s="15" t="s">
        <v>79</v>
      </c>
      <c r="AY318" s="264" t="s">
        <v>152</v>
      </c>
    </row>
    <row r="319" s="2" customFormat="1" ht="24.15" customHeight="1">
      <c r="A319" s="40"/>
      <c r="B319" s="41"/>
      <c r="C319" s="214" t="s">
        <v>505</v>
      </c>
      <c r="D319" s="214" t="s">
        <v>154</v>
      </c>
      <c r="E319" s="215" t="s">
        <v>457</v>
      </c>
      <c r="F319" s="216" t="s">
        <v>235</v>
      </c>
      <c r="G319" s="217" t="s">
        <v>231</v>
      </c>
      <c r="H319" s="218">
        <v>10.44</v>
      </c>
      <c r="I319" s="219"/>
      <c r="J319" s="220">
        <f>ROUND(I319*H319,2)</f>
        <v>0</v>
      </c>
      <c r="K319" s="216" t="s">
        <v>158</v>
      </c>
      <c r="L319" s="46"/>
      <c r="M319" s="221" t="s">
        <v>19</v>
      </c>
      <c r="N319" s="222" t="s">
        <v>43</v>
      </c>
      <c r="O319" s="86"/>
      <c r="P319" s="223">
        <f>O319*H319</f>
        <v>0</v>
      </c>
      <c r="Q319" s="223">
        <v>0</v>
      </c>
      <c r="R319" s="223">
        <f>Q319*H319</f>
        <v>0</v>
      </c>
      <c r="S319" s="223">
        <v>0</v>
      </c>
      <c r="T319" s="224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25" t="s">
        <v>159</v>
      </c>
      <c r="AT319" s="225" t="s">
        <v>154</v>
      </c>
      <c r="AU319" s="225" t="s">
        <v>81</v>
      </c>
      <c r="AY319" s="19" t="s">
        <v>152</v>
      </c>
      <c r="BE319" s="226">
        <f>IF(N319="základní",J319,0)</f>
        <v>0</v>
      </c>
      <c r="BF319" s="226">
        <f>IF(N319="snížená",J319,0)</f>
        <v>0</v>
      </c>
      <c r="BG319" s="226">
        <f>IF(N319="zákl. přenesená",J319,0)</f>
        <v>0</v>
      </c>
      <c r="BH319" s="226">
        <f>IF(N319="sníž. přenesená",J319,0)</f>
        <v>0</v>
      </c>
      <c r="BI319" s="226">
        <f>IF(N319="nulová",J319,0)</f>
        <v>0</v>
      </c>
      <c r="BJ319" s="19" t="s">
        <v>79</v>
      </c>
      <c r="BK319" s="226">
        <f>ROUND(I319*H319,2)</f>
        <v>0</v>
      </c>
      <c r="BL319" s="19" t="s">
        <v>159</v>
      </c>
      <c r="BM319" s="225" t="s">
        <v>740</v>
      </c>
    </row>
    <row r="320" s="2" customFormat="1">
      <c r="A320" s="40"/>
      <c r="B320" s="41"/>
      <c r="C320" s="42"/>
      <c r="D320" s="227" t="s">
        <v>161</v>
      </c>
      <c r="E320" s="42"/>
      <c r="F320" s="228" t="s">
        <v>459</v>
      </c>
      <c r="G320" s="42"/>
      <c r="H320" s="42"/>
      <c r="I320" s="229"/>
      <c r="J320" s="42"/>
      <c r="K320" s="42"/>
      <c r="L320" s="46"/>
      <c r="M320" s="230"/>
      <c r="N320" s="231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161</v>
      </c>
      <c r="AU320" s="19" t="s">
        <v>81</v>
      </c>
    </row>
    <row r="321" s="14" customFormat="1">
      <c r="A321" s="14"/>
      <c r="B321" s="243"/>
      <c r="C321" s="244"/>
      <c r="D321" s="234" t="s">
        <v>163</v>
      </c>
      <c r="E321" s="245" t="s">
        <v>19</v>
      </c>
      <c r="F321" s="246" t="s">
        <v>860</v>
      </c>
      <c r="G321" s="244"/>
      <c r="H321" s="247">
        <v>10.44</v>
      </c>
      <c r="I321" s="248"/>
      <c r="J321" s="244"/>
      <c r="K321" s="244"/>
      <c r="L321" s="249"/>
      <c r="M321" s="250"/>
      <c r="N321" s="251"/>
      <c r="O321" s="251"/>
      <c r="P321" s="251"/>
      <c r="Q321" s="251"/>
      <c r="R321" s="251"/>
      <c r="S321" s="251"/>
      <c r="T321" s="252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3" t="s">
        <v>163</v>
      </c>
      <c r="AU321" s="253" t="s">
        <v>81</v>
      </c>
      <c r="AV321" s="14" t="s">
        <v>81</v>
      </c>
      <c r="AW321" s="14" t="s">
        <v>33</v>
      </c>
      <c r="AX321" s="14" t="s">
        <v>79</v>
      </c>
      <c r="AY321" s="253" t="s">
        <v>152</v>
      </c>
    </row>
    <row r="322" s="2" customFormat="1" ht="24.15" customHeight="1">
      <c r="A322" s="40"/>
      <c r="B322" s="41"/>
      <c r="C322" s="214" t="s">
        <v>510</v>
      </c>
      <c r="D322" s="214" t="s">
        <v>154</v>
      </c>
      <c r="E322" s="215" t="s">
        <v>462</v>
      </c>
      <c r="F322" s="216" t="s">
        <v>463</v>
      </c>
      <c r="G322" s="217" t="s">
        <v>231</v>
      </c>
      <c r="H322" s="218">
        <v>3.0019999999999998</v>
      </c>
      <c r="I322" s="219"/>
      <c r="J322" s="220">
        <f>ROUND(I322*H322,2)</f>
        <v>0</v>
      </c>
      <c r="K322" s="216" t="s">
        <v>158</v>
      </c>
      <c r="L322" s="46"/>
      <c r="M322" s="221" t="s">
        <v>19</v>
      </c>
      <c r="N322" s="222" t="s">
        <v>43</v>
      </c>
      <c r="O322" s="86"/>
      <c r="P322" s="223">
        <f>O322*H322</f>
        <v>0</v>
      </c>
      <c r="Q322" s="223">
        <v>0</v>
      </c>
      <c r="R322" s="223">
        <f>Q322*H322</f>
        <v>0</v>
      </c>
      <c r="S322" s="223">
        <v>0</v>
      </c>
      <c r="T322" s="224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25" t="s">
        <v>159</v>
      </c>
      <c r="AT322" s="225" t="s">
        <v>154</v>
      </c>
      <c r="AU322" s="225" t="s">
        <v>81</v>
      </c>
      <c r="AY322" s="19" t="s">
        <v>152</v>
      </c>
      <c r="BE322" s="226">
        <f>IF(N322="základní",J322,0)</f>
        <v>0</v>
      </c>
      <c r="BF322" s="226">
        <f>IF(N322="snížená",J322,0)</f>
        <v>0</v>
      </c>
      <c r="BG322" s="226">
        <f>IF(N322="zákl. přenesená",J322,0)</f>
        <v>0</v>
      </c>
      <c r="BH322" s="226">
        <f>IF(N322="sníž. přenesená",J322,0)</f>
        <v>0</v>
      </c>
      <c r="BI322" s="226">
        <f>IF(N322="nulová",J322,0)</f>
        <v>0</v>
      </c>
      <c r="BJ322" s="19" t="s">
        <v>79</v>
      </c>
      <c r="BK322" s="226">
        <f>ROUND(I322*H322,2)</f>
        <v>0</v>
      </c>
      <c r="BL322" s="19" t="s">
        <v>159</v>
      </c>
      <c r="BM322" s="225" t="s">
        <v>742</v>
      </c>
    </row>
    <row r="323" s="2" customFormat="1">
      <c r="A323" s="40"/>
      <c r="B323" s="41"/>
      <c r="C323" s="42"/>
      <c r="D323" s="227" t="s">
        <v>161</v>
      </c>
      <c r="E323" s="42"/>
      <c r="F323" s="228" t="s">
        <v>465</v>
      </c>
      <c r="G323" s="42"/>
      <c r="H323" s="42"/>
      <c r="I323" s="229"/>
      <c r="J323" s="42"/>
      <c r="K323" s="42"/>
      <c r="L323" s="46"/>
      <c r="M323" s="230"/>
      <c r="N323" s="231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161</v>
      </c>
      <c r="AU323" s="19" t="s">
        <v>81</v>
      </c>
    </row>
    <row r="324" s="14" customFormat="1">
      <c r="A324" s="14"/>
      <c r="B324" s="243"/>
      <c r="C324" s="244"/>
      <c r="D324" s="234" t="s">
        <v>163</v>
      </c>
      <c r="E324" s="245" t="s">
        <v>19</v>
      </c>
      <c r="F324" s="246" t="s">
        <v>861</v>
      </c>
      <c r="G324" s="244"/>
      <c r="H324" s="247">
        <v>3.0019999999999998</v>
      </c>
      <c r="I324" s="248"/>
      <c r="J324" s="244"/>
      <c r="K324" s="244"/>
      <c r="L324" s="249"/>
      <c r="M324" s="250"/>
      <c r="N324" s="251"/>
      <c r="O324" s="251"/>
      <c r="P324" s="251"/>
      <c r="Q324" s="251"/>
      <c r="R324" s="251"/>
      <c r="S324" s="251"/>
      <c r="T324" s="252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3" t="s">
        <v>163</v>
      </c>
      <c r="AU324" s="253" t="s">
        <v>81</v>
      </c>
      <c r="AV324" s="14" t="s">
        <v>81</v>
      </c>
      <c r="AW324" s="14" t="s">
        <v>33</v>
      </c>
      <c r="AX324" s="14" t="s">
        <v>79</v>
      </c>
      <c r="AY324" s="253" t="s">
        <v>152</v>
      </c>
    </row>
    <row r="325" s="12" customFormat="1" ht="22.8" customHeight="1">
      <c r="A325" s="12"/>
      <c r="B325" s="198"/>
      <c r="C325" s="199"/>
      <c r="D325" s="200" t="s">
        <v>71</v>
      </c>
      <c r="E325" s="212" t="s">
        <v>467</v>
      </c>
      <c r="F325" s="212" t="s">
        <v>468</v>
      </c>
      <c r="G325" s="199"/>
      <c r="H325" s="199"/>
      <c r="I325" s="202"/>
      <c r="J325" s="213">
        <f>BK325</f>
        <v>0</v>
      </c>
      <c r="K325" s="199"/>
      <c r="L325" s="204"/>
      <c r="M325" s="205"/>
      <c r="N325" s="206"/>
      <c r="O325" s="206"/>
      <c r="P325" s="207">
        <f>SUM(P326:P327)</f>
        <v>0</v>
      </c>
      <c r="Q325" s="206"/>
      <c r="R325" s="207">
        <f>SUM(R326:R327)</f>
        <v>0</v>
      </c>
      <c r="S325" s="206"/>
      <c r="T325" s="208">
        <f>SUM(T326:T327)</f>
        <v>0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209" t="s">
        <v>79</v>
      </c>
      <c r="AT325" s="210" t="s">
        <v>71</v>
      </c>
      <c r="AU325" s="210" t="s">
        <v>79</v>
      </c>
      <c r="AY325" s="209" t="s">
        <v>152</v>
      </c>
      <c r="BK325" s="211">
        <f>SUM(BK326:BK327)</f>
        <v>0</v>
      </c>
    </row>
    <row r="326" s="2" customFormat="1" ht="24.15" customHeight="1">
      <c r="A326" s="40"/>
      <c r="B326" s="41"/>
      <c r="C326" s="214" t="s">
        <v>516</v>
      </c>
      <c r="D326" s="214" t="s">
        <v>154</v>
      </c>
      <c r="E326" s="215" t="s">
        <v>470</v>
      </c>
      <c r="F326" s="216" t="s">
        <v>471</v>
      </c>
      <c r="G326" s="217" t="s">
        <v>231</v>
      </c>
      <c r="H326" s="218">
        <v>110.993</v>
      </c>
      <c r="I326" s="219"/>
      <c r="J326" s="220">
        <f>ROUND(I326*H326,2)</f>
        <v>0</v>
      </c>
      <c r="K326" s="216" t="s">
        <v>158</v>
      </c>
      <c r="L326" s="46"/>
      <c r="M326" s="221" t="s">
        <v>19</v>
      </c>
      <c r="N326" s="222" t="s">
        <v>43</v>
      </c>
      <c r="O326" s="86"/>
      <c r="P326" s="223">
        <f>O326*H326</f>
        <v>0</v>
      </c>
      <c r="Q326" s="223">
        <v>0</v>
      </c>
      <c r="R326" s="223">
        <f>Q326*H326</f>
        <v>0</v>
      </c>
      <c r="S326" s="223">
        <v>0</v>
      </c>
      <c r="T326" s="224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25" t="s">
        <v>159</v>
      </c>
      <c r="AT326" s="225" t="s">
        <v>154</v>
      </c>
      <c r="AU326" s="225" t="s">
        <v>81</v>
      </c>
      <c r="AY326" s="19" t="s">
        <v>152</v>
      </c>
      <c r="BE326" s="226">
        <f>IF(N326="základní",J326,0)</f>
        <v>0</v>
      </c>
      <c r="BF326" s="226">
        <f>IF(N326="snížená",J326,0)</f>
        <v>0</v>
      </c>
      <c r="BG326" s="226">
        <f>IF(N326="zákl. přenesená",J326,0)</f>
        <v>0</v>
      </c>
      <c r="BH326" s="226">
        <f>IF(N326="sníž. přenesená",J326,0)</f>
        <v>0</v>
      </c>
      <c r="BI326" s="226">
        <f>IF(N326="nulová",J326,0)</f>
        <v>0</v>
      </c>
      <c r="BJ326" s="19" t="s">
        <v>79</v>
      </c>
      <c r="BK326" s="226">
        <f>ROUND(I326*H326,2)</f>
        <v>0</v>
      </c>
      <c r="BL326" s="19" t="s">
        <v>159</v>
      </c>
      <c r="BM326" s="225" t="s">
        <v>744</v>
      </c>
    </row>
    <row r="327" s="2" customFormat="1">
      <c r="A327" s="40"/>
      <c r="B327" s="41"/>
      <c r="C327" s="42"/>
      <c r="D327" s="227" t="s">
        <v>161</v>
      </c>
      <c r="E327" s="42"/>
      <c r="F327" s="228" t="s">
        <v>473</v>
      </c>
      <c r="G327" s="42"/>
      <c r="H327" s="42"/>
      <c r="I327" s="229"/>
      <c r="J327" s="42"/>
      <c r="K327" s="42"/>
      <c r="L327" s="46"/>
      <c r="M327" s="230"/>
      <c r="N327" s="231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161</v>
      </c>
      <c r="AU327" s="19" t="s">
        <v>81</v>
      </c>
    </row>
    <row r="328" s="12" customFormat="1" ht="25.92" customHeight="1">
      <c r="A328" s="12"/>
      <c r="B328" s="198"/>
      <c r="C328" s="199"/>
      <c r="D328" s="200" t="s">
        <v>71</v>
      </c>
      <c r="E328" s="201" t="s">
        <v>862</v>
      </c>
      <c r="F328" s="201" t="s">
        <v>863</v>
      </c>
      <c r="G328" s="199"/>
      <c r="H328" s="199"/>
      <c r="I328" s="202"/>
      <c r="J328" s="203">
        <f>BK328</f>
        <v>0</v>
      </c>
      <c r="K328" s="199"/>
      <c r="L328" s="204"/>
      <c r="M328" s="205"/>
      <c r="N328" s="206"/>
      <c r="O328" s="206"/>
      <c r="P328" s="207">
        <f>P329</f>
        <v>0</v>
      </c>
      <c r="Q328" s="206"/>
      <c r="R328" s="207">
        <f>R329</f>
        <v>0</v>
      </c>
      <c r="S328" s="206"/>
      <c r="T328" s="208">
        <f>T329</f>
        <v>0.36799999999999999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09" t="s">
        <v>81</v>
      </c>
      <c r="AT328" s="210" t="s">
        <v>71</v>
      </c>
      <c r="AU328" s="210" t="s">
        <v>72</v>
      </c>
      <c r="AY328" s="209" t="s">
        <v>152</v>
      </c>
      <c r="BK328" s="211">
        <f>BK329</f>
        <v>0</v>
      </c>
    </row>
    <row r="329" s="12" customFormat="1" ht="22.8" customHeight="1">
      <c r="A329" s="12"/>
      <c r="B329" s="198"/>
      <c r="C329" s="199"/>
      <c r="D329" s="200" t="s">
        <v>71</v>
      </c>
      <c r="E329" s="212" t="s">
        <v>864</v>
      </c>
      <c r="F329" s="212" t="s">
        <v>865</v>
      </c>
      <c r="G329" s="199"/>
      <c r="H329" s="199"/>
      <c r="I329" s="202"/>
      <c r="J329" s="213">
        <f>BK329</f>
        <v>0</v>
      </c>
      <c r="K329" s="199"/>
      <c r="L329" s="204"/>
      <c r="M329" s="205"/>
      <c r="N329" s="206"/>
      <c r="O329" s="206"/>
      <c r="P329" s="207">
        <f>SUM(P330:P331)</f>
        <v>0</v>
      </c>
      <c r="Q329" s="206"/>
      <c r="R329" s="207">
        <f>SUM(R330:R331)</f>
        <v>0</v>
      </c>
      <c r="S329" s="206"/>
      <c r="T329" s="208">
        <f>SUM(T330:T331)</f>
        <v>0.36799999999999999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09" t="s">
        <v>81</v>
      </c>
      <c r="AT329" s="210" t="s">
        <v>71</v>
      </c>
      <c r="AU329" s="210" t="s">
        <v>79</v>
      </c>
      <c r="AY329" s="209" t="s">
        <v>152</v>
      </c>
      <c r="BK329" s="211">
        <f>SUM(BK330:BK331)</f>
        <v>0</v>
      </c>
    </row>
    <row r="330" s="2" customFormat="1" ht="16.5" customHeight="1">
      <c r="A330" s="40"/>
      <c r="B330" s="41"/>
      <c r="C330" s="214" t="s">
        <v>747</v>
      </c>
      <c r="D330" s="214" t="s">
        <v>154</v>
      </c>
      <c r="E330" s="215" t="s">
        <v>866</v>
      </c>
      <c r="F330" s="216" t="s">
        <v>867</v>
      </c>
      <c r="G330" s="217" t="s">
        <v>179</v>
      </c>
      <c r="H330" s="218">
        <v>23</v>
      </c>
      <c r="I330" s="219"/>
      <c r="J330" s="220">
        <f>ROUND(I330*H330,2)</f>
        <v>0</v>
      </c>
      <c r="K330" s="216" t="s">
        <v>158</v>
      </c>
      <c r="L330" s="46"/>
      <c r="M330" s="221" t="s">
        <v>19</v>
      </c>
      <c r="N330" s="222" t="s">
        <v>43</v>
      </c>
      <c r="O330" s="86"/>
      <c r="P330" s="223">
        <f>O330*H330</f>
        <v>0</v>
      </c>
      <c r="Q330" s="223">
        <v>0</v>
      </c>
      <c r="R330" s="223">
        <f>Q330*H330</f>
        <v>0</v>
      </c>
      <c r="S330" s="223">
        <v>0.016</v>
      </c>
      <c r="T330" s="224">
        <f>S330*H330</f>
        <v>0.36799999999999999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25" t="s">
        <v>259</v>
      </c>
      <c r="AT330" s="225" t="s">
        <v>154</v>
      </c>
      <c r="AU330" s="225" t="s">
        <v>81</v>
      </c>
      <c r="AY330" s="19" t="s">
        <v>152</v>
      </c>
      <c r="BE330" s="226">
        <f>IF(N330="základní",J330,0)</f>
        <v>0</v>
      </c>
      <c r="BF330" s="226">
        <f>IF(N330="snížená",J330,0)</f>
        <v>0</v>
      </c>
      <c r="BG330" s="226">
        <f>IF(N330="zákl. přenesená",J330,0)</f>
        <v>0</v>
      </c>
      <c r="BH330" s="226">
        <f>IF(N330="sníž. přenesená",J330,0)</f>
        <v>0</v>
      </c>
      <c r="BI330" s="226">
        <f>IF(N330="nulová",J330,0)</f>
        <v>0</v>
      </c>
      <c r="BJ330" s="19" t="s">
        <v>79</v>
      </c>
      <c r="BK330" s="226">
        <f>ROUND(I330*H330,2)</f>
        <v>0</v>
      </c>
      <c r="BL330" s="19" t="s">
        <v>259</v>
      </c>
      <c r="BM330" s="225" t="s">
        <v>868</v>
      </c>
    </row>
    <row r="331" s="2" customFormat="1">
      <c r="A331" s="40"/>
      <c r="B331" s="41"/>
      <c r="C331" s="42"/>
      <c r="D331" s="227" t="s">
        <v>161</v>
      </c>
      <c r="E331" s="42"/>
      <c r="F331" s="228" t="s">
        <v>869</v>
      </c>
      <c r="G331" s="42"/>
      <c r="H331" s="42"/>
      <c r="I331" s="229"/>
      <c r="J331" s="42"/>
      <c r="K331" s="42"/>
      <c r="L331" s="46"/>
      <c r="M331" s="230"/>
      <c r="N331" s="231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161</v>
      </c>
      <c r="AU331" s="19" t="s">
        <v>81</v>
      </c>
    </row>
    <row r="332" s="12" customFormat="1" ht="25.92" customHeight="1">
      <c r="A332" s="12"/>
      <c r="B332" s="198"/>
      <c r="C332" s="199"/>
      <c r="D332" s="200" t="s">
        <v>71</v>
      </c>
      <c r="E332" s="201" t="s">
        <v>228</v>
      </c>
      <c r="F332" s="201" t="s">
        <v>870</v>
      </c>
      <c r="G332" s="199"/>
      <c r="H332" s="199"/>
      <c r="I332" s="202"/>
      <c r="J332" s="203">
        <f>BK332</f>
        <v>0</v>
      </c>
      <c r="K332" s="199"/>
      <c r="L332" s="204"/>
      <c r="M332" s="205"/>
      <c r="N332" s="206"/>
      <c r="O332" s="206"/>
      <c r="P332" s="207">
        <f>P333+P343</f>
        <v>0</v>
      </c>
      <c r="Q332" s="206"/>
      <c r="R332" s="207">
        <f>R333+R343</f>
        <v>0.089549999999999991</v>
      </c>
      <c r="S332" s="206"/>
      <c r="T332" s="208">
        <f>T333+T343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09" t="s">
        <v>170</v>
      </c>
      <c r="AT332" s="210" t="s">
        <v>71</v>
      </c>
      <c r="AU332" s="210" t="s">
        <v>72</v>
      </c>
      <c r="AY332" s="209" t="s">
        <v>152</v>
      </c>
      <c r="BK332" s="211">
        <f>BK333+BK343</f>
        <v>0</v>
      </c>
    </row>
    <row r="333" s="12" customFormat="1" ht="22.8" customHeight="1">
      <c r="A333" s="12"/>
      <c r="B333" s="198"/>
      <c r="C333" s="199"/>
      <c r="D333" s="200" t="s">
        <v>71</v>
      </c>
      <c r="E333" s="212" t="s">
        <v>871</v>
      </c>
      <c r="F333" s="212" t="s">
        <v>872</v>
      </c>
      <c r="G333" s="199"/>
      <c r="H333" s="199"/>
      <c r="I333" s="202"/>
      <c r="J333" s="213">
        <f>BK333</f>
        <v>0</v>
      </c>
      <c r="K333" s="199"/>
      <c r="L333" s="204"/>
      <c r="M333" s="205"/>
      <c r="N333" s="206"/>
      <c r="O333" s="206"/>
      <c r="P333" s="207">
        <f>SUM(P334:P342)</f>
        <v>0</v>
      </c>
      <c r="Q333" s="206"/>
      <c r="R333" s="207">
        <f>SUM(R334:R342)</f>
        <v>0.089549999999999991</v>
      </c>
      <c r="S333" s="206"/>
      <c r="T333" s="208">
        <f>SUM(T334:T342)</f>
        <v>0</v>
      </c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209" t="s">
        <v>170</v>
      </c>
      <c r="AT333" s="210" t="s">
        <v>71</v>
      </c>
      <c r="AU333" s="210" t="s">
        <v>79</v>
      </c>
      <c r="AY333" s="209" t="s">
        <v>152</v>
      </c>
      <c r="BK333" s="211">
        <f>SUM(BK334:BK342)</f>
        <v>0</v>
      </c>
    </row>
    <row r="334" s="2" customFormat="1" ht="24.15" customHeight="1">
      <c r="A334" s="40"/>
      <c r="B334" s="41"/>
      <c r="C334" s="214" t="s">
        <v>749</v>
      </c>
      <c r="D334" s="214" t="s">
        <v>154</v>
      </c>
      <c r="E334" s="215" t="s">
        <v>873</v>
      </c>
      <c r="F334" s="216" t="s">
        <v>874</v>
      </c>
      <c r="G334" s="217" t="s">
        <v>179</v>
      </c>
      <c r="H334" s="218">
        <v>45</v>
      </c>
      <c r="I334" s="219"/>
      <c r="J334" s="220">
        <f>ROUND(I334*H334,2)</f>
        <v>0</v>
      </c>
      <c r="K334" s="216" t="s">
        <v>158</v>
      </c>
      <c r="L334" s="46"/>
      <c r="M334" s="221" t="s">
        <v>19</v>
      </c>
      <c r="N334" s="222" t="s">
        <v>43</v>
      </c>
      <c r="O334" s="86"/>
      <c r="P334" s="223">
        <f>O334*H334</f>
        <v>0</v>
      </c>
      <c r="Q334" s="223">
        <v>0</v>
      </c>
      <c r="R334" s="223">
        <f>Q334*H334</f>
        <v>0</v>
      </c>
      <c r="S334" s="223">
        <v>0</v>
      </c>
      <c r="T334" s="224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25" t="s">
        <v>751</v>
      </c>
      <c r="AT334" s="225" t="s">
        <v>154</v>
      </c>
      <c r="AU334" s="225" t="s">
        <v>81</v>
      </c>
      <c r="AY334" s="19" t="s">
        <v>152</v>
      </c>
      <c r="BE334" s="226">
        <f>IF(N334="základní",J334,0)</f>
        <v>0</v>
      </c>
      <c r="BF334" s="226">
        <f>IF(N334="snížená",J334,0)</f>
        <v>0</v>
      </c>
      <c r="BG334" s="226">
        <f>IF(N334="zákl. přenesená",J334,0)</f>
        <v>0</v>
      </c>
      <c r="BH334" s="226">
        <f>IF(N334="sníž. přenesená",J334,0)</f>
        <v>0</v>
      </c>
      <c r="BI334" s="226">
        <f>IF(N334="nulová",J334,0)</f>
        <v>0</v>
      </c>
      <c r="BJ334" s="19" t="s">
        <v>79</v>
      </c>
      <c r="BK334" s="226">
        <f>ROUND(I334*H334,2)</f>
        <v>0</v>
      </c>
      <c r="BL334" s="19" t="s">
        <v>751</v>
      </c>
      <c r="BM334" s="225" t="s">
        <v>875</v>
      </c>
    </row>
    <row r="335" s="2" customFormat="1">
      <c r="A335" s="40"/>
      <c r="B335" s="41"/>
      <c r="C335" s="42"/>
      <c r="D335" s="227" t="s">
        <v>161</v>
      </c>
      <c r="E335" s="42"/>
      <c r="F335" s="228" t="s">
        <v>876</v>
      </c>
      <c r="G335" s="42"/>
      <c r="H335" s="42"/>
      <c r="I335" s="229"/>
      <c r="J335" s="42"/>
      <c r="K335" s="42"/>
      <c r="L335" s="46"/>
      <c r="M335" s="230"/>
      <c r="N335" s="231"/>
      <c r="O335" s="86"/>
      <c r="P335" s="86"/>
      <c r="Q335" s="86"/>
      <c r="R335" s="86"/>
      <c r="S335" s="86"/>
      <c r="T335" s="87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T335" s="19" t="s">
        <v>161</v>
      </c>
      <c r="AU335" s="19" t="s">
        <v>81</v>
      </c>
    </row>
    <row r="336" s="2" customFormat="1" ht="16.5" customHeight="1">
      <c r="A336" s="40"/>
      <c r="B336" s="41"/>
      <c r="C336" s="265" t="s">
        <v>751</v>
      </c>
      <c r="D336" s="265" t="s">
        <v>228</v>
      </c>
      <c r="E336" s="266" t="s">
        <v>877</v>
      </c>
      <c r="F336" s="267" t="s">
        <v>878</v>
      </c>
      <c r="G336" s="268" t="s">
        <v>268</v>
      </c>
      <c r="H336" s="269">
        <v>45</v>
      </c>
      <c r="I336" s="270"/>
      <c r="J336" s="271">
        <f>ROUND(I336*H336,2)</f>
        <v>0</v>
      </c>
      <c r="K336" s="267" t="s">
        <v>158</v>
      </c>
      <c r="L336" s="272"/>
      <c r="M336" s="273" t="s">
        <v>19</v>
      </c>
      <c r="N336" s="274" t="s">
        <v>43</v>
      </c>
      <c r="O336" s="86"/>
      <c r="P336" s="223">
        <f>O336*H336</f>
        <v>0</v>
      </c>
      <c r="Q336" s="223">
        <v>0.001</v>
      </c>
      <c r="R336" s="223">
        <f>Q336*H336</f>
        <v>0.044999999999999998</v>
      </c>
      <c r="S336" s="223">
        <v>0</v>
      </c>
      <c r="T336" s="224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25" t="s">
        <v>879</v>
      </c>
      <c r="AT336" s="225" t="s">
        <v>228</v>
      </c>
      <c r="AU336" s="225" t="s">
        <v>81</v>
      </c>
      <c r="AY336" s="19" t="s">
        <v>152</v>
      </c>
      <c r="BE336" s="226">
        <f>IF(N336="základní",J336,0)</f>
        <v>0</v>
      </c>
      <c r="BF336" s="226">
        <f>IF(N336="snížená",J336,0)</f>
        <v>0</v>
      </c>
      <c r="BG336" s="226">
        <f>IF(N336="zákl. přenesená",J336,0)</f>
        <v>0</v>
      </c>
      <c r="BH336" s="226">
        <f>IF(N336="sníž. přenesená",J336,0)</f>
        <v>0</v>
      </c>
      <c r="BI336" s="226">
        <f>IF(N336="nulová",J336,0)</f>
        <v>0</v>
      </c>
      <c r="BJ336" s="19" t="s">
        <v>79</v>
      </c>
      <c r="BK336" s="226">
        <f>ROUND(I336*H336,2)</f>
        <v>0</v>
      </c>
      <c r="BL336" s="19" t="s">
        <v>879</v>
      </c>
      <c r="BM336" s="225" t="s">
        <v>880</v>
      </c>
    </row>
    <row r="337" s="2" customFormat="1" ht="37.8" customHeight="1">
      <c r="A337" s="40"/>
      <c r="B337" s="41"/>
      <c r="C337" s="214" t="s">
        <v>753</v>
      </c>
      <c r="D337" s="214" t="s">
        <v>154</v>
      </c>
      <c r="E337" s="215" t="s">
        <v>881</v>
      </c>
      <c r="F337" s="216" t="s">
        <v>882</v>
      </c>
      <c r="G337" s="217" t="s">
        <v>179</v>
      </c>
      <c r="H337" s="218">
        <v>45</v>
      </c>
      <c r="I337" s="219"/>
      <c r="J337" s="220">
        <f>ROUND(I337*H337,2)</f>
        <v>0</v>
      </c>
      <c r="K337" s="216" t="s">
        <v>158</v>
      </c>
      <c r="L337" s="46"/>
      <c r="M337" s="221" t="s">
        <v>19</v>
      </c>
      <c r="N337" s="222" t="s">
        <v>43</v>
      </c>
      <c r="O337" s="86"/>
      <c r="P337" s="223">
        <f>O337*H337</f>
        <v>0</v>
      </c>
      <c r="Q337" s="223">
        <v>0</v>
      </c>
      <c r="R337" s="223">
        <f>Q337*H337</f>
        <v>0</v>
      </c>
      <c r="S337" s="223">
        <v>0</v>
      </c>
      <c r="T337" s="224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25" t="s">
        <v>751</v>
      </c>
      <c r="AT337" s="225" t="s">
        <v>154</v>
      </c>
      <c r="AU337" s="225" t="s">
        <v>81</v>
      </c>
      <c r="AY337" s="19" t="s">
        <v>152</v>
      </c>
      <c r="BE337" s="226">
        <f>IF(N337="základní",J337,0)</f>
        <v>0</v>
      </c>
      <c r="BF337" s="226">
        <f>IF(N337="snížená",J337,0)</f>
        <v>0</v>
      </c>
      <c r="BG337" s="226">
        <f>IF(N337="zákl. přenesená",J337,0)</f>
        <v>0</v>
      </c>
      <c r="BH337" s="226">
        <f>IF(N337="sníž. přenesená",J337,0)</f>
        <v>0</v>
      </c>
      <c r="BI337" s="226">
        <f>IF(N337="nulová",J337,0)</f>
        <v>0</v>
      </c>
      <c r="BJ337" s="19" t="s">
        <v>79</v>
      </c>
      <c r="BK337" s="226">
        <f>ROUND(I337*H337,2)</f>
        <v>0</v>
      </c>
      <c r="BL337" s="19" t="s">
        <v>751</v>
      </c>
      <c r="BM337" s="225" t="s">
        <v>883</v>
      </c>
    </row>
    <row r="338" s="2" customFormat="1">
      <c r="A338" s="40"/>
      <c r="B338" s="41"/>
      <c r="C338" s="42"/>
      <c r="D338" s="227" t="s">
        <v>161</v>
      </c>
      <c r="E338" s="42"/>
      <c r="F338" s="228" t="s">
        <v>884</v>
      </c>
      <c r="G338" s="42"/>
      <c r="H338" s="42"/>
      <c r="I338" s="229"/>
      <c r="J338" s="42"/>
      <c r="K338" s="42"/>
      <c r="L338" s="46"/>
      <c r="M338" s="230"/>
      <c r="N338" s="231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161</v>
      </c>
      <c r="AU338" s="19" t="s">
        <v>81</v>
      </c>
    </row>
    <row r="339" s="14" customFormat="1">
      <c r="A339" s="14"/>
      <c r="B339" s="243"/>
      <c r="C339" s="244"/>
      <c r="D339" s="234" t="s">
        <v>163</v>
      </c>
      <c r="E339" s="245" t="s">
        <v>19</v>
      </c>
      <c r="F339" s="246" t="s">
        <v>423</v>
      </c>
      <c r="G339" s="244"/>
      <c r="H339" s="247">
        <v>45</v>
      </c>
      <c r="I339" s="248"/>
      <c r="J339" s="244"/>
      <c r="K339" s="244"/>
      <c r="L339" s="249"/>
      <c r="M339" s="250"/>
      <c r="N339" s="251"/>
      <c r="O339" s="251"/>
      <c r="P339" s="251"/>
      <c r="Q339" s="251"/>
      <c r="R339" s="251"/>
      <c r="S339" s="251"/>
      <c r="T339" s="252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3" t="s">
        <v>163</v>
      </c>
      <c r="AU339" s="253" t="s">
        <v>81</v>
      </c>
      <c r="AV339" s="14" t="s">
        <v>81</v>
      </c>
      <c r="AW339" s="14" t="s">
        <v>33</v>
      </c>
      <c r="AX339" s="14" t="s">
        <v>79</v>
      </c>
      <c r="AY339" s="253" t="s">
        <v>152</v>
      </c>
    </row>
    <row r="340" s="2" customFormat="1" ht="16.5" customHeight="1">
      <c r="A340" s="40"/>
      <c r="B340" s="41"/>
      <c r="C340" s="265" t="s">
        <v>755</v>
      </c>
      <c r="D340" s="265" t="s">
        <v>228</v>
      </c>
      <c r="E340" s="266" t="s">
        <v>885</v>
      </c>
      <c r="F340" s="267" t="s">
        <v>886</v>
      </c>
      <c r="G340" s="268" t="s">
        <v>179</v>
      </c>
      <c r="H340" s="269">
        <v>49.5</v>
      </c>
      <c r="I340" s="270"/>
      <c r="J340" s="271">
        <f>ROUND(I340*H340,2)</f>
        <v>0</v>
      </c>
      <c r="K340" s="267" t="s">
        <v>158</v>
      </c>
      <c r="L340" s="272"/>
      <c r="M340" s="273" t="s">
        <v>19</v>
      </c>
      <c r="N340" s="274" t="s">
        <v>43</v>
      </c>
      <c r="O340" s="86"/>
      <c r="P340" s="223">
        <f>O340*H340</f>
        <v>0</v>
      </c>
      <c r="Q340" s="223">
        <v>0.00089999999999999998</v>
      </c>
      <c r="R340" s="223">
        <f>Q340*H340</f>
        <v>0.044549999999999999</v>
      </c>
      <c r="S340" s="223">
        <v>0</v>
      </c>
      <c r="T340" s="224">
        <f>S340*H340</f>
        <v>0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25" t="s">
        <v>887</v>
      </c>
      <c r="AT340" s="225" t="s">
        <v>228</v>
      </c>
      <c r="AU340" s="225" t="s">
        <v>81</v>
      </c>
      <c r="AY340" s="19" t="s">
        <v>152</v>
      </c>
      <c r="BE340" s="226">
        <f>IF(N340="základní",J340,0)</f>
        <v>0</v>
      </c>
      <c r="BF340" s="226">
        <f>IF(N340="snížená",J340,0)</f>
        <v>0</v>
      </c>
      <c r="BG340" s="226">
        <f>IF(N340="zákl. přenesená",J340,0)</f>
        <v>0</v>
      </c>
      <c r="BH340" s="226">
        <f>IF(N340="sníž. přenesená",J340,0)</f>
        <v>0</v>
      </c>
      <c r="BI340" s="226">
        <f>IF(N340="nulová",J340,0)</f>
        <v>0</v>
      </c>
      <c r="BJ340" s="19" t="s">
        <v>79</v>
      </c>
      <c r="BK340" s="226">
        <f>ROUND(I340*H340,2)</f>
        <v>0</v>
      </c>
      <c r="BL340" s="19" t="s">
        <v>751</v>
      </c>
      <c r="BM340" s="225" t="s">
        <v>888</v>
      </c>
    </row>
    <row r="341" s="14" customFormat="1">
      <c r="A341" s="14"/>
      <c r="B341" s="243"/>
      <c r="C341" s="244"/>
      <c r="D341" s="234" t="s">
        <v>163</v>
      </c>
      <c r="E341" s="244"/>
      <c r="F341" s="246" t="s">
        <v>889</v>
      </c>
      <c r="G341" s="244"/>
      <c r="H341" s="247">
        <v>49.5</v>
      </c>
      <c r="I341" s="248"/>
      <c r="J341" s="244"/>
      <c r="K341" s="244"/>
      <c r="L341" s="249"/>
      <c r="M341" s="250"/>
      <c r="N341" s="251"/>
      <c r="O341" s="251"/>
      <c r="P341" s="251"/>
      <c r="Q341" s="251"/>
      <c r="R341" s="251"/>
      <c r="S341" s="251"/>
      <c r="T341" s="252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3" t="s">
        <v>163</v>
      </c>
      <c r="AU341" s="253" t="s">
        <v>81</v>
      </c>
      <c r="AV341" s="14" t="s">
        <v>81</v>
      </c>
      <c r="AW341" s="14" t="s">
        <v>4</v>
      </c>
      <c r="AX341" s="14" t="s">
        <v>79</v>
      </c>
      <c r="AY341" s="253" t="s">
        <v>152</v>
      </c>
    </row>
    <row r="342" s="2" customFormat="1" ht="16.5" customHeight="1">
      <c r="A342" s="40"/>
      <c r="B342" s="41"/>
      <c r="C342" s="214" t="s">
        <v>757</v>
      </c>
      <c r="D342" s="214" t="s">
        <v>154</v>
      </c>
      <c r="E342" s="215" t="s">
        <v>890</v>
      </c>
      <c r="F342" s="216" t="s">
        <v>891</v>
      </c>
      <c r="G342" s="217" t="s">
        <v>400</v>
      </c>
      <c r="H342" s="218">
        <v>2</v>
      </c>
      <c r="I342" s="219"/>
      <c r="J342" s="220">
        <f>ROUND(I342*H342,2)</f>
        <v>0</v>
      </c>
      <c r="K342" s="216" t="s">
        <v>19</v>
      </c>
      <c r="L342" s="46"/>
      <c r="M342" s="221" t="s">
        <v>19</v>
      </c>
      <c r="N342" s="222" t="s">
        <v>43</v>
      </c>
      <c r="O342" s="86"/>
      <c r="P342" s="223">
        <f>O342*H342</f>
        <v>0</v>
      </c>
      <c r="Q342" s="223">
        <v>0</v>
      </c>
      <c r="R342" s="223">
        <f>Q342*H342</f>
        <v>0</v>
      </c>
      <c r="S342" s="223">
        <v>0</v>
      </c>
      <c r="T342" s="224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25" t="s">
        <v>751</v>
      </c>
      <c r="AT342" s="225" t="s">
        <v>154</v>
      </c>
      <c r="AU342" s="225" t="s">
        <v>81</v>
      </c>
      <c r="AY342" s="19" t="s">
        <v>152</v>
      </c>
      <c r="BE342" s="226">
        <f>IF(N342="základní",J342,0)</f>
        <v>0</v>
      </c>
      <c r="BF342" s="226">
        <f>IF(N342="snížená",J342,0)</f>
        <v>0</v>
      </c>
      <c r="BG342" s="226">
        <f>IF(N342="zákl. přenesená",J342,0)</f>
        <v>0</v>
      </c>
      <c r="BH342" s="226">
        <f>IF(N342="sníž. přenesená",J342,0)</f>
        <v>0</v>
      </c>
      <c r="BI342" s="226">
        <f>IF(N342="nulová",J342,0)</f>
        <v>0</v>
      </c>
      <c r="BJ342" s="19" t="s">
        <v>79</v>
      </c>
      <c r="BK342" s="226">
        <f>ROUND(I342*H342,2)</f>
        <v>0</v>
      </c>
      <c r="BL342" s="19" t="s">
        <v>751</v>
      </c>
      <c r="BM342" s="225" t="s">
        <v>892</v>
      </c>
    </row>
    <row r="343" s="12" customFormat="1" ht="22.8" customHeight="1">
      <c r="A343" s="12"/>
      <c r="B343" s="198"/>
      <c r="C343" s="199"/>
      <c r="D343" s="200" t="s">
        <v>71</v>
      </c>
      <c r="E343" s="212" t="s">
        <v>893</v>
      </c>
      <c r="F343" s="212" t="s">
        <v>894</v>
      </c>
      <c r="G343" s="199"/>
      <c r="H343" s="199"/>
      <c r="I343" s="202"/>
      <c r="J343" s="213">
        <f>BK343</f>
        <v>0</v>
      </c>
      <c r="K343" s="199"/>
      <c r="L343" s="204"/>
      <c r="M343" s="205"/>
      <c r="N343" s="206"/>
      <c r="O343" s="206"/>
      <c r="P343" s="207">
        <f>SUM(P344:P348)</f>
        <v>0</v>
      </c>
      <c r="Q343" s="206"/>
      <c r="R343" s="207">
        <f>SUM(R344:R348)</f>
        <v>0</v>
      </c>
      <c r="S343" s="206"/>
      <c r="T343" s="208">
        <f>SUM(T344:T348)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09" t="s">
        <v>170</v>
      </c>
      <c r="AT343" s="210" t="s">
        <v>71</v>
      </c>
      <c r="AU343" s="210" t="s">
        <v>79</v>
      </c>
      <c r="AY343" s="209" t="s">
        <v>152</v>
      </c>
      <c r="BK343" s="211">
        <f>SUM(BK344:BK348)</f>
        <v>0</v>
      </c>
    </row>
    <row r="344" s="2" customFormat="1" ht="24.15" customHeight="1">
      <c r="A344" s="40"/>
      <c r="B344" s="41"/>
      <c r="C344" s="214" t="s">
        <v>895</v>
      </c>
      <c r="D344" s="214" t="s">
        <v>154</v>
      </c>
      <c r="E344" s="215" t="s">
        <v>896</v>
      </c>
      <c r="F344" s="216" t="s">
        <v>897</v>
      </c>
      <c r="G344" s="217" t="s">
        <v>179</v>
      </c>
      <c r="H344" s="218">
        <v>45</v>
      </c>
      <c r="I344" s="219"/>
      <c r="J344" s="220">
        <f>ROUND(I344*H344,2)</f>
        <v>0</v>
      </c>
      <c r="K344" s="216" t="s">
        <v>158</v>
      </c>
      <c r="L344" s="46"/>
      <c r="M344" s="221" t="s">
        <v>19</v>
      </c>
      <c r="N344" s="222" t="s">
        <v>43</v>
      </c>
      <c r="O344" s="86"/>
      <c r="P344" s="223">
        <f>O344*H344</f>
        <v>0</v>
      </c>
      <c r="Q344" s="223">
        <v>0</v>
      </c>
      <c r="R344" s="223">
        <f>Q344*H344</f>
        <v>0</v>
      </c>
      <c r="S344" s="223">
        <v>0</v>
      </c>
      <c r="T344" s="224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25" t="s">
        <v>751</v>
      </c>
      <c r="AT344" s="225" t="s">
        <v>154</v>
      </c>
      <c r="AU344" s="225" t="s">
        <v>81</v>
      </c>
      <c r="AY344" s="19" t="s">
        <v>152</v>
      </c>
      <c r="BE344" s="226">
        <f>IF(N344="základní",J344,0)</f>
        <v>0</v>
      </c>
      <c r="BF344" s="226">
        <f>IF(N344="snížená",J344,0)</f>
        <v>0</v>
      </c>
      <c r="BG344" s="226">
        <f>IF(N344="zákl. přenesená",J344,0)</f>
        <v>0</v>
      </c>
      <c r="BH344" s="226">
        <f>IF(N344="sníž. přenesená",J344,0)</f>
        <v>0</v>
      </c>
      <c r="BI344" s="226">
        <f>IF(N344="nulová",J344,0)</f>
        <v>0</v>
      </c>
      <c r="BJ344" s="19" t="s">
        <v>79</v>
      </c>
      <c r="BK344" s="226">
        <f>ROUND(I344*H344,2)</f>
        <v>0</v>
      </c>
      <c r="BL344" s="19" t="s">
        <v>751</v>
      </c>
      <c r="BM344" s="225" t="s">
        <v>898</v>
      </c>
    </row>
    <row r="345" s="2" customFormat="1">
      <c r="A345" s="40"/>
      <c r="B345" s="41"/>
      <c r="C345" s="42"/>
      <c r="D345" s="227" t="s">
        <v>161</v>
      </c>
      <c r="E345" s="42"/>
      <c r="F345" s="228" t="s">
        <v>899</v>
      </c>
      <c r="G345" s="42"/>
      <c r="H345" s="42"/>
      <c r="I345" s="229"/>
      <c r="J345" s="42"/>
      <c r="K345" s="42"/>
      <c r="L345" s="46"/>
      <c r="M345" s="230"/>
      <c r="N345" s="231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161</v>
      </c>
      <c r="AU345" s="19" t="s">
        <v>81</v>
      </c>
    </row>
    <row r="346" s="14" customFormat="1">
      <c r="A346" s="14"/>
      <c r="B346" s="243"/>
      <c r="C346" s="244"/>
      <c r="D346" s="234" t="s">
        <v>163</v>
      </c>
      <c r="E346" s="245" t="s">
        <v>19</v>
      </c>
      <c r="F346" s="246" t="s">
        <v>423</v>
      </c>
      <c r="G346" s="244"/>
      <c r="H346" s="247">
        <v>45</v>
      </c>
      <c r="I346" s="248"/>
      <c r="J346" s="244"/>
      <c r="K346" s="244"/>
      <c r="L346" s="249"/>
      <c r="M346" s="250"/>
      <c r="N346" s="251"/>
      <c r="O346" s="251"/>
      <c r="P346" s="251"/>
      <c r="Q346" s="251"/>
      <c r="R346" s="251"/>
      <c r="S346" s="251"/>
      <c r="T346" s="252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3" t="s">
        <v>163</v>
      </c>
      <c r="AU346" s="253" t="s">
        <v>81</v>
      </c>
      <c r="AV346" s="14" t="s">
        <v>81</v>
      </c>
      <c r="AW346" s="14" t="s">
        <v>33</v>
      </c>
      <c r="AX346" s="14" t="s">
        <v>79</v>
      </c>
      <c r="AY346" s="253" t="s">
        <v>152</v>
      </c>
    </row>
    <row r="347" s="2" customFormat="1" ht="16.5" customHeight="1">
      <c r="A347" s="40"/>
      <c r="B347" s="41"/>
      <c r="C347" s="265" t="s">
        <v>900</v>
      </c>
      <c r="D347" s="265" t="s">
        <v>228</v>
      </c>
      <c r="E347" s="266" t="s">
        <v>901</v>
      </c>
      <c r="F347" s="267" t="s">
        <v>902</v>
      </c>
      <c r="G347" s="268" t="s">
        <v>179</v>
      </c>
      <c r="H347" s="269">
        <v>47.25</v>
      </c>
      <c r="I347" s="270"/>
      <c r="J347" s="271">
        <f>ROUND(I347*H347,2)</f>
        <v>0</v>
      </c>
      <c r="K347" s="267" t="s">
        <v>19</v>
      </c>
      <c r="L347" s="272"/>
      <c r="M347" s="273" t="s">
        <v>19</v>
      </c>
      <c r="N347" s="274" t="s">
        <v>43</v>
      </c>
      <c r="O347" s="86"/>
      <c r="P347" s="223">
        <f>O347*H347</f>
        <v>0</v>
      </c>
      <c r="Q347" s="223">
        <v>0</v>
      </c>
      <c r="R347" s="223">
        <f>Q347*H347</f>
        <v>0</v>
      </c>
      <c r="S347" s="223">
        <v>0</v>
      </c>
      <c r="T347" s="224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25" t="s">
        <v>887</v>
      </c>
      <c r="AT347" s="225" t="s">
        <v>228</v>
      </c>
      <c r="AU347" s="225" t="s">
        <v>81</v>
      </c>
      <c r="AY347" s="19" t="s">
        <v>152</v>
      </c>
      <c r="BE347" s="226">
        <f>IF(N347="základní",J347,0)</f>
        <v>0</v>
      </c>
      <c r="BF347" s="226">
        <f>IF(N347="snížená",J347,0)</f>
        <v>0</v>
      </c>
      <c r="BG347" s="226">
        <f>IF(N347="zákl. přenesená",J347,0)</f>
        <v>0</v>
      </c>
      <c r="BH347" s="226">
        <f>IF(N347="sníž. přenesená",J347,0)</f>
        <v>0</v>
      </c>
      <c r="BI347" s="226">
        <f>IF(N347="nulová",J347,0)</f>
        <v>0</v>
      </c>
      <c r="BJ347" s="19" t="s">
        <v>79</v>
      </c>
      <c r="BK347" s="226">
        <f>ROUND(I347*H347,2)</f>
        <v>0</v>
      </c>
      <c r="BL347" s="19" t="s">
        <v>751</v>
      </c>
      <c r="BM347" s="225" t="s">
        <v>903</v>
      </c>
    </row>
    <row r="348" s="14" customFormat="1">
      <c r="A348" s="14"/>
      <c r="B348" s="243"/>
      <c r="C348" s="244"/>
      <c r="D348" s="234" t="s">
        <v>163</v>
      </c>
      <c r="E348" s="245" t="s">
        <v>19</v>
      </c>
      <c r="F348" s="246" t="s">
        <v>904</v>
      </c>
      <c r="G348" s="244"/>
      <c r="H348" s="247">
        <v>47.25</v>
      </c>
      <c r="I348" s="248"/>
      <c r="J348" s="244"/>
      <c r="K348" s="244"/>
      <c r="L348" s="249"/>
      <c r="M348" s="250"/>
      <c r="N348" s="251"/>
      <c r="O348" s="251"/>
      <c r="P348" s="251"/>
      <c r="Q348" s="251"/>
      <c r="R348" s="251"/>
      <c r="S348" s="251"/>
      <c r="T348" s="252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3" t="s">
        <v>163</v>
      </c>
      <c r="AU348" s="253" t="s">
        <v>81</v>
      </c>
      <c r="AV348" s="14" t="s">
        <v>81</v>
      </c>
      <c r="AW348" s="14" t="s">
        <v>33</v>
      </c>
      <c r="AX348" s="14" t="s">
        <v>79</v>
      </c>
      <c r="AY348" s="253" t="s">
        <v>152</v>
      </c>
    </row>
    <row r="349" s="12" customFormat="1" ht="25.92" customHeight="1">
      <c r="A349" s="12"/>
      <c r="B349" s="198"/>
      <c r="C349" s="199"/>
      <c r="D349" s="200" t="s">
        <v>71</v>
      </c>
      <c r="E349" s="201" t="s">
        <v>474</v>
      </c>
      <c r="F349" s="201" t="s">
        <v>475</v>
      </c>
      <c r="G349" s="199"/>
      <c r="H349" s="199"/>
      <c r="I349" s="202"/>
      <c r="J349" s="203">
        <f>BK349</f>
        <v>0</v>
      </c>
      <c r="K349" s="199"/>
      <c r="L349" s="204"/>
      <c r="M349" s="205"/>
      <c r="N349" s="206"/>
      <c r="O349" s="206"/>
      <c r="P349" s="207">
        <f>P350+P358+P366</f>
        <v>0</v>
      </c>
      <c r="Q349" s="206"/>
      <c r="R349" s="207">
        <f>R350+R358+R366</f>
        <v>0</v>
      </c>
      <c r="S349" s="206"/>
      <c r="T349" s="208">
        <f>T350+T358+T366</f>
        <v>0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209" t="s">
        <v>183</v>
      </c>
      <c r="AT349" s="210" t="s">
        <v>71</v>
      </c>
      <c r="AU349" s="210" t="s">
        <v>72</v>
      </c>
      <c r="AY349" s="209" t="s">
        <v>152</v>
      </c>
      <c r="BK349" s="211">
        <f>BK350+BK358+BK366</f>
        <v>0</v>
      </c>
    </row>
    <row r="350" s="12" customFormat="1" ht="22.8" customHeight="1">
      <c r="A350" s="12"/>
      <c r="B350" s="198"/>
      <c r="C350" s="199"/>
      <c r="D350" s="200" t="s">
        <v>71</v>
      </c>
      <c r="E350" s="212" t="s">
        <v>476</v>
      </c>
      <c r="F350" s="212" t="s">
        <v>477</v>
      </c>
      <c r="G350" s="199"/>
      <c r="H350" s="199"/>
      <c r="I350" s="202"/>
      <c r="J350" s="213">
        <f>BK350</f>
        <v>0</v>
      </c>
      <c r="K350" s="199"/>
      <c r="L350" s="204"/>
      <c r="M350" s="205"/>
      <c r="N350" s="206"/>
      <c r="O350" s="206"/>
      <c r="P350" s="207">
        <f>SUM(P351:P357)</f>
        <v>0</v>
      </c>
      <c r="Q350" s="206"/>
      <c r="R350" s="207">
        <f>SUM(R351:R357)</f>
        <v>0</v>
      </c>
      <c r="S350" s="206"/>
      <c r="T350" s="208">
        <f>SUM(T351:T357)</f>
        <v>0</v>
      </c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R350" s="209" t="s">
        <v>183</v>
      </c>
      <c r="AT350" s="210" t="s">
        <v>71</v>
      </c>
      <c r="AU350" s="210" t="s">
        <v>79</v>
      </c>
      <c r="AY350" s="209" t="s">
        <v>152</v>
      </c>
      <c r="BK350" s="211">
        <f>SUM(BK351:BK357)</f>
        <v>0</v>
      </c>
    </row>
    <row r="351" s="2" customFormat="1" ht="16.5" customHeight="1">
      <c r="A351" s="40"/>
      <c r="B351" s="41"/>
      <c r="C351" s="214" t="s">
        <v>905</v>
      </c>
      <c r="D351" s="214" t="s">
        <v>154</v>
      </c>
      <c r="E351" s="215" t="s">
        <v>479</v>
      </c>
      <c r="F351" s="216" t="s">
        <v>480</v>
      </c>
      <c r="G351" s="217" t="s">
        <v>481</v>
      </c>
      <c r="H351" s="218">
        <v>10</v>
      </c>
      <c r="I351" s="219"/>
      <c r="J351" s="220">
        <f>ROUND(I351*H351,2)</f>
        <v>0</v>
      </c>
      <c r="K351" s="216" t="s">
        <v>19</v>
      </c>
      <c r="L351" s="46"/>
      <c r="M351" s="221" t="s">
        <v>19</v>
      </c>
      <c r="N351" s="222" t="s">
        <v>43</v>
      </c>
      <c r="O351" s="86"/>
      <c r="P351" s="223">
        <f>O351*H351</f>
        <v>0</v>
      </c>
      <c r="Q351" s="223">
        <v>0</v>
      </c>
      <c r="R351" s="223">
        <f>Q351*H351</f>
        <v>0</v>
      </c>
      <c r="S351" s="223">
        <v>0</v>
      </c>
      <c r="T351" s="224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25" t="s">
        <v>482</v>
      </c>
      <c r="AT351" s="225" t="s">
        <v>154</v>
      </c>
      <c r="AU351" s="225" t="s">
        <v>81</v>
      </c>
      <c r="AY351" s="19" t="s">
        <v>152</v>
      </c>
      <c r="BE351" s="226">
        <f>IF(N351="základní",J351,0)</f>
        <v>0</v>
      </c>
      <c r="BF351" s="226">
        <f>IF(N351="snížená",J351,0)</f>
        <v>0</v>
      </c>
      <c r="BG351" s="226">
        <f>IF(N351="zákl. přenesená",J351,0)</f>
        <v>0</v>
      </c>
      <c r="BH351" s="226">
        <f>IF(N351="sníž. přenesená",J351,0)</f>
        <v>0</v>
      </c>
      <c r="BI351" s="226">
        <f>IF(N351="nulová",J351,0)</f>
        <v>0</v>
      </c>
      <c r="BJ351" s="19" t="s">
        <v>79</v>
      </c>
      <c r="BK351" s="226">
        <f>ROUND(I351*H351,2)</f>
        <v>0</v>
      </c>
      <c r="BL351" s="19" t="s">
        <v>482</v>
      </c>
      <c r="BM351" s="225" t="s">
        <v>745</v>
      </c>
    </row>
    <row r="352" s="13" customFormat="1">
      <c r="A352" s="13"/>
      <c r="B352" s="232"/>
      <c r="C352" s="233"/>
      <c r="D352" s="234" t="s">
        <v>163</v>
      </c>
      <c r="E352" s="235" t="s">
        <v>19</v>
      </c>
      <c r="F352" s="236" t="s">
        <v>484</v>
      </c>
      <c r="G352" s="233"/>
      <c r="H352" s="235" t="s">
        <v>19</v>
      </c>
      <c r="I352" s="237"/>
      <c r="J352" s="233"/>
      <c r="K352" s="233"/>
      <c r="L352" s="238"/>
      <c r="M352" s="239"/>
      <c r="N352" s="240"/>
      <c r="O352" s="240"/>
      <c r="P352" s="240"/>
      <c r="Q352" s="240"/>
      <c r="R352" s="240"/>
      <c r="S352" s="240"/>
      <c r="T352" s="241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2" t="s">
        <v>163</v>
      </c>
      <c r="AU352" s="242" t="s">
        <v>81</v>
      </c>
      <c r="AV352" s="13" t="s">
        <v>79</v>
      </c>
      <c r="AW352" s="13" t="s">
        <v>33</v>
      </c>
      <c r="AX352" s="13" t="s">
        <v>72</v>
      </c>
      <c r="AY352" s="242" t="s">
        <v>152</v>
      </c>
    </row>
    <row r="353" s="14" customFormat="1">
      <c r="A353" s="14"/>
      <c r="B353" s="243"/>
      <c r="C353" s="244"/>
      <c r="D353" s="234" t="s">
        <v>163</v>
      </c>
      <c r="E353" s="245" t="s">
        <v>19</v>
      </c>
      <c r="F353" s="246" t="s">
        <v>219</v>
      </c>
      <c r="G353" s="244"/>
      <c r="H353" s="247">
        <v>10</v>
      </c>
      <c r="I353" s="248"/>
      <c r="J353" s="244"/>
      <c r="K353" s="244"/>
      <c r="L353" s="249"/>
      <c r="M353" s="250"/>
      <c r="N353" s="251"/>
      <c r="O353" s="251"/>
      <c r="P353" s="251"/>
      <c r="Q353" s="251"/>
      <c r="R353" s="251"/>
      <c r="S353" s="251"/>
      <c r="T353" s="252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3" t="s">
        <v>163</v>
      </c>
      <c r="AU353" s="253" t="s">
        <v>81</v>
      </c>
      <c r="AV353" s="14" t="s">
        <v>81</v>
      </c>
      <c r="AW353" s="14" t="s">
        <v>33</v>
      </c>
      <c r="AX353" s="14" t="s">
        <v>79</v>
      </c>
      <c r="AY353" s="253" t="s">
        <v>152</v>
      </c>
    </row>
    <row r="354" s="2" customFormat="1" ht="16.5" customHeight="1">
      <c r="A354" s="40"/>
      <c r="B354" s="41"/>
      <c r="C354" s="214" t="s">
        <v>906</v>
      </c>
      <c r="D354" s="214" t="s">
        <v>154</v>
      </c>
      <c r="E354" s="215" t="s">
        <v>486</v>
      </c>
      <c r="F354" s="216" t="s">
        <v>487</v>
      </c>
      <c r="G354" s="217" t="s">
        <v>481</v>
      </c>
      <c r="H354" s="218">
        <v>10</v>
      </c>
      <c r="I354" s="219"/>
      <c r="J354" s="220">
        <f>ROUND(I354*H354,2)</f>
        <v>0</v>
      </c>
      <c r="K354" s="216" t="s">
        <v>19</v>
      </c>
      <c r="L354" s="46"/>
      <c r="M354" s="221" t="s">
        <v>19</v>
      </c>
      <c r="N354" s="222" t="s">
        <v>43</v>
      </c>
      <c r="O354" s="86"/>
      <c r="P354" s="223">
        <f>O354*H354</f>
        <v>0</v>
      </c>
      <c r="Q354" s="223">
        <v>0</v>
      </c>
      <c r="R354" s="223">
        <f>Q354*H354</f>
        <v>0</v>
      </c>
      <c r="S354" s="223">
        <v>0</v>
      </c>
      <c r="T354" s="224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25" t="s">
        <v>482</v>
      </c>
      <c r="AT354" s="225" t="s">
        <v>154</v>
      </c>
      <c r="AU354" s="225" t="s">
        <v>81</v>
      </c>
      <c r="AY354" s="19" t="s">
        <v>152</v>
      </c>
      <c r="BE354" s="226">
        <f>IF(N354="základní",J354,0)</f>
        <v>0</v>
      </c>
      <c r="BF354" s="226">
        <f>IF(N354="snížená",J354,0)</f>
        <v>0</v>
      </c>
      <c r="BG354" s="226">
        <f>IF(N354="zákl. přenesená",J354,0)</f>
        <v>0</v>
      </c>
      <c r="BH354" s="226">
        <f>IF(N354="sníž. přenesená",J354,0)</f>
        <v>0</v>
      </c>
      <c r="BI354" s="226">
        <f>IF(N354="nulová",J354,0)</f>
        <v>0</v>
      </c>
      <c r="BJ354" s="19" t="s">
        <v>79</v>
      </c>
      <c r="BK354" s="226">
        <f>ROUND(I354*H354,2)</f>
        <v>0</v>
      </c>
      <c r="BL354" s="19" t="s">
        <v>482</v>
      </c>
      <c r="BM354" s="225" t="s">
        <v>746</v>
      </c>
    </row>
    <row r="355" s="2" customFormat="1" ht="16.5" customHeight="1">
      <c r="A355" s="40"/>
      <c r="B355" s="41"/>
      <c r="C355" s="214" t="s">
        <v>907</v>
      </c>
      <c r="D355" s="214" t="s">
        <v>154</v>
      </c>
      <c r="E355" s="215" t="s">
        <v>490</v>
      </c>
      <c r="F355" s="216" t="s">
        <v>491</v>
      </c>
      <c r="G355" s="217" t="s">
        <v>481</v>
      </c>
      <c r="H355" s="218">
        <v>10</v>
      </c>
      <c r="I355" s="219"/>
      <c r="J355" s="220">
        <f>ROUND(I355*H355,2)</f>
        <v>0</v>
      </c>
      <c r="K355" s="216" t="s">
        <v>19</v>
      </c>
      <c r="L355" s="46"/>
      <c r="M355" s="221" t="s">
        <v>19</v>
      </c>
      <c r="N355" s="222" t="s">
        <v>43</v>
      </c>
      <c r="O355" s="86"/>
      <c r="P355" s="223">
        <f>O355*H355</f>
        <v>0</v>
      </c>
      <c r="Q355" s="223">
        <v>0</v>
      </c>
      <c r="R355" s="223">
        <f>Q355*H355</f>
        <v>0</v>
      </c>
      <c r="S355" s="223">
        <v>0</v>
      </c>
      <c r="T355" s="224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25" t="s">
        <v>482</v>
      </c>
      <c r="AT355" s="225" t="s">
        <v>154</v>
      </c>
      <c r="AU355" s="225" t="s">
        <v>81</v>
      </c>
      <c r="AY355" s="19" t="s">
        <v>152</v>
      </c>
      <c r="BE355" s="226">
        <f>IF(N355="základní",J355,0)</f>
        <v>0</v>
      </c>
      <c r="BF355" s="226">
        <f>IF(N355="snížená",J355,0)</f>
        <v>0</v>
      </c>
      <c r="BG355" s="226">
        <f>IF(N355="zákl. přenesená",J355,0)</f>
        <v>0</v>
      </c>
      <c r="BH355" s="226">
        <f>IF(N355="sníž. přenesená",J355,0)</f>
        <v>0</v>
      </c>
      <c r="BI355" s="226">
        <f>IF(N355="nulová",J355,0)</f>
        <v>0</v>
      </c>
      <c r="BJ355" s="19" t="s">
        <v>79</v>
      </c>
      <c r="BK355" s="226">
        <f>ROUND(I355*H355,2)</f>
        <v>0</v>
      </c>
      <c r="BL355" s="19" t="s">
        <v>482</v>
      </c>
      <c r="BM355" s="225" t="s">
        <v>748</v>
      </c>
    </row>
    <row r="356" s="13" customFormat="1">
      <c r="A356" s="13"/>
      <c r="B356" s="232"/>
      <c r="C356" s="233"/>
      <c r="D356" s="234" t="s">
        <v>163</v>
      </c>
      <c r="E356" s="235" t="s">
        <v>19</v>
      </c>
      <c r="F356" s="236" t="s">
        <v>493</v>
      </c>
      <c r="G356" s="233"/>
      <c r="H356" s="235" t="s">
        <v>19</v>
      </c>
      <c r="I356" s="237"/>
      <c r="J356" s="233"/>
      <c r="K356" s="233"/>
      <c r="L356" s="238"/>
      <c r="M356" s="239"/>
      <c r="N356" s="240"/>
      <c r="O356" s="240"/>
      <c r="P356" s="240"/>
      <c r="Q356" s="240"/>
      <c r="R356" s="240"/>
      <c r="S356" s="240"/>
      <c r="T356" s="241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2" t="s">
        <v>163</v>
      </c>
      <c r="AU356" s="242" t="s">
        <v>81</v>
      </c>
      <c r="AV356" s="13" t="s">
        <v>79</v>
      </c>
      <c r="AW356" s="13" t="s">
        <v>33</v>
      </c>
      <c r="AX356" s="13" t="s">
        <v>72</v>
      </c>
      <c r="AY356" s="242" t="s">
        <v>152</v>
      </c>
    </row>
    <row r="357" s="14" customFormat="1">
      <c r="A357" s="14"/>
      <c r="B357" s="243"/>
      <c r="C357" s="244"/>
      <c r="D357" s="234" t="s">
        <v>163</v>
      </c>
      <c r="E357" s="245" t="s">
        <v>19</v>
      </c>
      <c r="F357" s="246" t="s">
        <v>219</v>
      </c>
      <c r="G357" s="244"/>
      <c r="H357" s="247">
        <v>10</v>
      </c>
      <c r="I357" s="248"/>
      <c r="J357" s="244"/>
      <c r="K357" s="244"/>
      <c r="L357" s="249"/>
      <c r="M357" s="250"/>
      <c r="N357" s="251"/>
      <c r="O357" s="251"/>
      <c r="P357" s="251"/>
      <c r="Q357" s="251"/>
      <c r="R357" s="251"/>
      <c r="S357" s="251"/>
      <c r="T357" s="252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3" t="s">
        <v>163</v>
      </c>
      <c r="AU357" s="253" t="s">
        <v>81</v>
      </c>
      <c r="AV357" s="14" t="s">
        <v>81</v>
      </c>
      <c r="AW357" s="14" t="s">
        <v>33</v>
      </c>
      <c r="AX357" s="14" t="s">
        <v>79</v>
      </c>
      <c r="AY357" s="253" t="s">
        <v>152</v>
      </c>
    </row>
    <row r="358" s="12" customFormat="1" ht="22.8" customHeight="1">
      <c r="A358" s="12"/>
      <c r="B358" s="198"/>
      <c r="C358" s="199"/>
      <c r="D358" s="200" t="s">
        <v>71</v>
      </c>
      <c r="E358" s="212" t="s">
        <v>494</v>
      </c>
      <c r="F358" s="212" t="s">
        <v>495</v>
      </c>
      <c r="G358" s="199"/>
      <c r="H358" s="199"/>
      <c r="I358" s="202"/>
      <c r="J358" s="213">
        <f>BK358</f>
        <v>0</v>
      </c>
      <c r="K358" s="199"/>
      <c r="L358" s="204"/>
      <c r="M358" s="205"/>
      <c r="N358" s="206"/>
      <c r="O358" s="206"/>
      <c r="P358" s="207">
        <f>SUM(P359:P365)</f>
        <v>0</v>
      </c>
      <c r="Q358" s="206"/>
      <c r="R358" s="207">
        <f>SUM(R359:R365)</f>
        <v>0</v>
      </c>
      <c r="S358" s="206"/>
      <c r="T358" s="208">
        <f>SUM(T359:T365)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09" t="s">
        <v>183</v>
      </c>
      <c r="AT358" s="210" t="s">
        <v>71</v>
      </c>
      <c r="AU358" s="210" t="s">
        <v>79</v>
      </c>
      <c r="AY358" s="209" t="s">
        <v>152</v>
      </c>
      <c r="BK358" s="211">
        <f>SUM(BK359:BK365)</f>
        <v>0</v>
      </c>
    </row>
    <row r="359" s="2" customFormat="1" ht="16.5" customHeight="1">
      <c r="A359" s="40"/>
      <c r="B359" s="41"/>
      <c r="C359" s="214" t="s">
        <v>908</v>
      </c>
      <c r="D359" s="214" t="s">
        <v>154</v>
      </c>
      <c r="E359" s="215" t="s">
        <v>497</v>
      </c>
      <c r="F359" s="216" t="s">
        <v>498</v>
      </c>
      <c r="G359" s="217" t="s">
        <v>400</v>
      </c>
      <c r="H359" s="218">
        <v>1</v>
      </c>
      <c r="I359" s="219"/>
      <c r="J359" s="220">
        <f>ROUND(I359*H359,2)</f>
        <v>0</v>
      </c>
      <c r="K359" s="216" t="s">
        <v>19</v>
      </c>
      <c r="L359" s="46"/>
      <c r="M359" s="221" t="s">
        <v>19</v>
      </c>
      <c r="N359" s="222" t="s">
        <v>43</v>
      </c>
      <c r="O359" s="86"/>
      <c r="P359" s="223">
        <f>O359*H359</f>
        <v>0</v>
      </c>
      <c r="Q359" s="223">
        <v>0</v>
      </c>
      <c r="R359" s="223">
        <f>Q359*H359</f>
        <v>0</v>
      </c>
      <c r="S359" s="223">
        <v>0</v>
      </c>
      <c r="T359" s="224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25" t="s">
        <v>482</v>
      </c>
      <c r="AT359" s="225" t="s">
        <v>154</v>
      </c>
      <c r="AU359" s="225" t="s">
        <v>81</v>
      </c>
      <c r="AY359" s="19" t="s">
        <v>152</v>
      </c>
      <c r="BE359" s="226">
        <f>IF(N359="základní",J359,0)</f>
        <v>0</v>
      </c>
      <c r="BF359" s="226">
        <f>IF(N359="snížená",J359,0)</f>
        <v>0</v>
      </c>
      <c r="BG359" s="226">
        <f>IF(N359="zákl. přenesená",J359,0)</f>
        <v>0</v>
      </c>
      <c r="BH359" s="226">
        <f>IF(N359="sníž. přenesená",J359,0)</f>
        <v>0</v>
      </c>
      <c r="BI359" s="226">
        <f>IF(N359="nulová",J359,0)</f>
        <v>0</v>
      </c>
      <c r="BJ359" s="19" t="s">
        <v>79</v>
      </c>
      <c r="BK359" s="226">
        <f>ROUND(I359*H359,2)</f>
        <v>0</v>
      </c>
      <c r="BL359" s="19" t="s">
        <v>482</v>
      </c>
      <c r="BM359" s="225" t="s">
        <v>750</v>
      </c>
    </row>
    <row r="360" s="2" customFormat="1" ht="16.5" customHeight="1">
      <c r="A360" s="40"/>
      <c r="B360" s="41"/>
      <c r="C360" s="214" t="s">
        <v>909</v>
      </c>
      <c r="D360" s="214" t="s">
        <v>154</v>
      </c>
      <c r="E360" s="215" t="s">
        <v>501</v>
      </c>
      <c r="F360" s="216" t="s">
        <v>502</v>
      </c>
      <c r="G360" s="217" t="s">
        <v>503</v>
      </c>
      <c r="H360" s="218">
        <v>1</v>
      </c>
      <c r="I360" s="219"/>
      <c r="J360" s="220">
        <f>ROUND(I360*H360,2)</f>
        <v>0</v>
      </c>
      <c r="K360" s="216" t="s">
        <v>19</v>
      </c>
      <c r="L360" s="46"/>
      <c r="M360" s="221" t="s">
        <v>19</v>
      </c>
      <c r="N360" s="222" t="s">
        <v>43</v>
      </c>
      <c r="O360" s="86"/>
      <c r="P360" s="223">
        <f>O360*H360</f>
        <v>0</v>
      </c>
      <c r="Q360" s="223">
        <v>0</v>
      </c>
      <c r="R360" s="223">
        <f>Q360*H360</f>
        <v>0</v>
      </c>
      <c r="S360" s="223">
        <v>0</v>
      </c>
      <c r="T360" s="224">
        <f>S360*H360</f>
        <v>0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25" t="s">
        <v>482</v>
      </c>
      <c r="AT360" s="225" t="s">
        <v>154</v>
      </c>
      <c r="AU360" s="225" t="s">
        <v>81</v>
      </c>
      <c r="AY360" s="19" t="s">
        <v>152</v>
      </c>
      <c r="BE360" s="226">
        <f>IF(N360="základní",J360,0)</f>
        <v>0</v>
      </c>
      <c r="BF360" s="226">
        <f>IF(N360="snížená",J360,0)</f>
        <v>0</v>
      </c>
      <c r="BG360" s="226">
        <f>IF(N360="zákl. přenesená",J360,0)</f>
        <v>0</v>
      </c>
      <c r="BH360" s="226">
        <f>IF(N360="sníž. přenesená",J360,0)</f>
        <v>0</v>
      </c>
      <c r="BI360" s="226">
        <f>IF(N360="nulová",J360,0)</f>
        <v>0</v>
      </c>
      <c r="BJ360" s="19" t="s">
        <v>79</v>
      </c>
      <c r="BK360" s="226">
        <f>ROUND(I360*H360,2)</f>
        <v>0</v>
      </c>
      <c r="BL360" s="19" t="s">
        <v>482</v>
      </c>
      <c r="BM360" s="225" t="s">
        <v>752</v>
      </c>
    </row>
    <row r="361" s="14" customFormat="1">
      <c r="A361" s="14"/>
      <c r="B361" s="243"/>
      <c r="C361" s="244"/>
      <c r="D361" s="234" t="s">
        <v>163</v>
      </c>
      <c r="E361" s="245" t="s">
        <v>19</v>
      </c>
      <c r="F361" s="246" t="s">
        <v>79</v>
      </c>
      <c r="G361" s="244"/>
      <c r="H361" s="247">
        <v>1</v>
      </c>
      <c r="I361" s="248"/>
      <c r="J361" s="244"/>
      <c r="K361" s="244"/>
      <c r="L361" s="249"/>
      <c r="M361" s="250"/>
      <c r="N361" s="251"/>
      <c r="O361" s="251"/>
      <c r="P361" s="251"/>
      <c r="Q361" s="251"/>
      <c r="R361" s="251"/>
      <c r="S361" s="251"/>
      <c r="T361" s="252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3" t="s">
        <v>163</v>
      </c>
      <c r="AU361" s="253" t="s">
        <v>81</v>
      </c>
      <c r="AV361" s="14" t="s">
        <v>81</v>
      </c>
      <c r="AW361" s="14" t="s">
        <v>33</v>
      </c>
      <c r="AX361" s="14" t="s">
        <v>79</v>
      </c>
      <c r="AY361" s="253" t="s">
        <v>152</v>
      </c>
    </row>
    <row r="362" s="2" customFormat="1" ht="16.5" customHeight="1">
      <c r="A362" s="40"/>
      <c r="B362" s="41"/>
      <c r="C362" s="214" t="s">
        <v>910</v>
      </c>
      <c r="D362" s="214" t="s">
        <v>154</v>
      </c>
      <c r="E362" s="215" t="s">
        <v>506</v>
      </c>
      <c r="F362" s="216" t="s">
        <v>507</v>
      </c>
      <c r="G362" s="217" t="s">
        <v>503</v>
      </c>
      <c r="H362" s="218">
        <v>1</v>
      </c>
      <c r="I362" s="219"/>
      <c r="J362" s="220">
        <f>ROUND(I362*H362,2)</f>
        <v>0</v>
      </c>
      <c r="K362" s="216" t="s">
        <v>19</v>
      </c>
      <c r="L362" s="46"/>
      <c r="M362" s="221" t="s">
        <v>19</v>
      </c>
      <c r="N362" s="222" t="s">
        <v>43</v>
      </c>
      <c r="O362" s="86"/>
      <c r="P362" s="223">
        <f>O362*H362</f>
        <v>0</v>
      </c>
      <c r="Q362" s="223">
        <v>0</v>
      </c>
      <c r="R362" s="223">
        <f>Q362*H362</f>
        <v>0</v>
      </c>
      <c r="S362" s="223">
        <v>0</v>
      </c>
      <c r="T362" s="224">
        <f>S362*H362</f>
        <v>0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25" t="s">
        <v>482</v>
      </c>
      <c r="AT362" s="225" t="s">
        <v>154</v>
      </c>
      <c r="AU362" s="225" t="s">
        <v>81</v>
      </c>
      <c r="AY362" s="19" t="s">
        <v>152</v>
      </c>
      <c r="BE362" s="226">
        <f>IF(N362="základní",J362,0)</f>
        <v>0</v>
      </c>
      <c r="BF362" s="226">
        <f>IF(N362="snížená",J362,0)</f>
        <v>0</v>
      </c>
      <c r="BG362" s="226">
        <f>IF(N362="zákl. přenesená",J362,0)</f>
        <v>0</v>
      </c>
      <c r="BH362" s="226">
        <f>IF(N362="sníž. přenesená",J362,0)</f>
        <v>0</v>
      </c>
      <c r="BI362" s="226">
        <f>IF(N362="nulová",J362,0)</f>
        <v>0</v>
      </c>
      <c r="BJ362" s="19" t="s">
        <v>79</v>
      </c>
      <c r="BK362" s="226">
        <f>ROUND(I362*H362,2)</f>
        <v>0</v>
      </c>
      <c r="BL362" s="19" t="s">
        <v>482</v>
      </c>
      <c r="BM362" s="225" t="s">
        <v>754</v>
      </c>
    </row>
    <row r="363" s="13" customFormat="1">
      <c r="A363" s="13"/>
      <c r="B363" s="232"/>
      <c r="C363" s="233"/>
      <c r="D363" s="234" t="s">
        <v>163</v>
      </c>
      <c r="E363" s="235" t="s">
        <v>19</v>
      </c>
      <c r="F363" s="236" t="s">
        <v>509</v>
      </c>
      <c r="G363" s="233"/>
      <c r="H363" s="235" t="s">
        <v>19</v>
      </c>
      <c r="I363" s="237"/>
      <c r="J363" s="233"/>
      <c r="K363" s="233"/>
      <c r="L363" s="238"/>
      <c r="M363" s="239"/>
      <c r="N363" s="240"/>
      <c r="O363" s="240"/>
      <c r="P363" s="240"/>
      <c r="Q363" s="240"/>
      <c r="R363" s="240"/>
      <c r="S363" s="240"/>
      <c r="T363" s="241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2" t="s">
        <v>163</v>
      </c>
      <c r="AU363" s="242" t="s">
        <v>81</v>
      </c>
      <c r="AV363" s="13" t="s">
        <v>79</v>
      </c>
      <c r="AW363" s="13" t="s">
        <v>33</v>
      </c>
      <c r="AX363" s="13" t="s">
        <v>72</v>
      </c>
      <c r="AY363" s="242" t="s">
        <v>152</v>
      </c>
    </row>
    <row r="364" s="14" customFormat="1">
      <c r="A364" s="14"/>
      <c r="B364" s="243"/>
      <c r="C364" s="244"/>
      <c r="D364" s="234" t="s">
        <v>163</v>
      </c>
      <c r="E364" s="245" t="s">
        <v>19</v>
      </c>
      <c r="F364" s="246" t="s">
        <v>79</v>
      </c>
      <c r="G364" s="244"/>
      <c r="H364" s="247">
        <v>1</v>
      </c>
      <c r="I364" s="248"/>
      <c r="J364" s="244"/>
      <c r="K364" s="244"/>
      <c r="L364" s="249"/>
      <c r="M364" s="250"/>
      <c r="N364" s="251"/>
      <c r="O364" s="251"/>
      <c r="P364" s="251"/>
      <c r="Q364" s="251"/>
      <c r="R364" s="251"/>
      <c r="S364" s="251"/>
      <c r="T364" s="252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3" t="s">
        <v>163</v>
      </c>
      <c r="AU364" s="253" t="s">
        <v>81</v>
      </c>
      <c r="AV364" s="14" t="s">
        <v>81</v>
      </c>
      <c r="AW364" s="14" t="s">
        <v>33</v>
      </c>
      <c r="AX364" s="14" t="s">
        <v>79</v>
      </c>
      <c r="AY364" s="253" t="s">
        <v>152</v>
      </c>
    </row>
    <row r="365" s="2" customFormat="1" ht="16.5" customHeight="1">
      <c r="A365" s="40"/>
      <c r="B365" s="41"/>
      <c r="C365" s="214" t="s">
        <v>911</v>
      </c>
      <c r="D365" s="214" t="s">
        <v>154</v>
      </c>
      <c r="E365" s="215" t="s">
        <v>511</v>
      </c>
      <c r="F365" s="216" t="s">
        <v>512</v>
      </c>
      <c r="G365" s="217" t="s">
        <v>407</v>
      </c>
      <c r="H365" s="218">
        <v>1</v>
      </c>
      <c r="I365" s="219"/>
      <c r="J365" s="220">
        <f>ROUND(I365*H365,2)</f>
        <v>0</v>
      </c>
      <c r="K365" s="216" t="s">
        <v>19</v>
      </c>
      <c r="L365" s="46"/>
      <c r="M365" s="221" t="s">
        <v>19</v>
      </c>
      <c r="N365" s="222" t="s">
        <v>43</v>
      </c>
      <c r="O365" s="86"/>
      <c r="P365" s="223">
        <f>O365*H365</f>
        <v>0</v>
      </c>
      <c r="Q365" s="223">
        <v>0</v>
      </c>
      <c r="R365" s="223">
        <f>Q365*H365</f>
        <v>0</v>
      </c>
      <c r="S365" s="223">
        <v>0</v>
      </c>
      <c r="T365" s="224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25" t="s">
        <v>482</v>
      </c>
      <c r="AT365" s="225" t="s">
        <v>154</v>
      </c>
      <c r="AU365" s="225" t="s">
        <v>81</v>
      </c>
      <c r="AY365" s="19" t="s">
        <v>152</v>
      </c>
      <c r="BE365" s="226">
        <f>IF(N365="základní",J365,0)</f>
        <v>0</v>
      </c>
      <c r="BF365" s="226">
        <f>IF(N365="snížená",J365,0)</f>
        <v>0</v>
      </c>
      <c r="BG365" s="226">
        <f>IF(N365="zákl. přenesená",J365,0)</f>
        <v>0</v>
      </c>
      <c r="BH365" s="226">
        <f>IF(N365="sníž. přenesená",J365,0)</f>
        <v>0</v>
      </c>
      <c r="BI365" s="226">
        <f>IF(N365="nulová",J365,0)</f>
        <v>0</v>
      </c>
      <c r="BJ365" s="19" t="s">
        <v>79</v>
      </c>
      <c r="BK365" s="226">
        <f>ROUND(I365*H365,2)</f>
        <v>0</v>
      </c>
      <c r="BL365" s="19" t="s">
        <v>482</v>
      </c>
      <c r="BM365" s="225" t="s">
        <v>756</v>
      </c>
    </row>
    <row r="366" s="12" customFormat="1" ht="22.8" customHeight="1">
      <c r="A366" s="12"/>
      <c r="B366" s="198"/>
      <c r="C366" s="199"/>
      <c r="D366" s="200" t="s">
        <v>71</v>
      </c>
      <c r="E366" s="212" t="s">
        <v>514</v>
      </c>
      <c r="F366" s="212" t="s">
        <v>515</v>
      </c>
      <c r="G366" s="199"/>
      <c r="H366" s="199"/>
      <c r="I366" s="202"/>
      <c r="J366" s="213">
        <f>BK366</f>
        <v>0</v>
      </c>
      <c r="K366" s="199"/>
      <c r="L366" s="204"/>
      <c r="M366" s="205"/>
      <c r="N366" s="206"/>
      <c r="O366" s="206"/>
      <c r="P366" s="207">
        <f>P367</f>
        <v>0</v>
      </c>
      <c r="Q366" s="206"/>
      <c r="R366" s="207">
        <f>R367</f>
        <v>0</v>
      </c>
      <c r="S366" s="206"/>
      <c r="T366" s="208">
        <f>T367</f>
        <v>0</v>
      </c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R366" s="209" t="s">
        <v>183</v>
      </c>
      <c r="AT366" s="210" t="s">
        <v>71</v>
      </c>
      <c r="AU366" s="210" t="s">
        <v>79</v>
      </c>
      <c r="AY366" s="209" t="s">
        <v>152</v>
      </c>
      <c r="BK366" s="211">
        <f>BK367</f>
        <v>0</v>
      </c>
    </row>
    <row r="367" s="2" customFormat="1" ht="16.5" customHeight="1">
      <c r="A367" s="40"/>
      <c r="B367" s="41"/>
      <c r="C367" s="214" t="s">
        <v>912</v>
      </c>
      <c r="D367" s="214" t="s">
        <v>154</v>
      </c>
      <c r="E367" s="215" t="s">
        <v>517</v>
      </c>
      <c r="F367" s="216" t="s">
        <v>518</v>
      </c>
      <c r="G367" s="217" t="s">
        <v>400</v>
      </c>
      <c r="H367" s="218">
        <v>2</v>
      </c>
      <c r="I367" s="219"/>
      <c r="J367" s="220">
        <f>ROUND(I367*H367,2)</f>
        <v>0</v>
      </c>
      <c r="K367" s="216" t="s">
        <v>19</v>
      </c>
      <c r="L367" s="46"/>
      <c r="M367" s="276" t="s">
        <v>19</v>
      </c>
      <c r="N367" s="277" t="s">
        <v>43</v>
      </c>
      <c r="O367" s="278"/>
      <c r="P367" s="279">
        <f>O367*H367</f>
        <v>0</v>
      </c>
      <c r="Q367" s="279">
        <v>0</v>
      </c>
      <c r="R367" s="279">
        <f>Q367*H367</f>
        <v>0</v>
      </c>
      <c r="S367" s="279">
        <v>0</v>
      </c>
      <c r="T367" s="280">
        <f>S367*H367</f>
        <v>0</v>
      </c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R367" s="225" t="s">
        <v>482</v>
      </c>
      <c r="AT367" s="225" t="s">
        <v>154</v>
      </c>
      <c r="AU367" s="225" t="s">
        <v>81</v>
      </c>
      <c r="AY367" s="19" t="s">
        <v>152</v>
      </c>
      <c r="BE367" s="226">
        <f>IF(N367="základní",J367,0)</f>
        <v>0</v>
      </c>
      <c r="BF367" s="226">
        <f>IF(N367="snížená",J367,0)</f>
        <v>0</v>
      </c>
      <c r="BG367" s="226">
        <f>IF(N367="zákl. přenesená",J367,0)</f>
        <v>0</v>
      </c>
      <c r="BH367" s="226">
        <f>IF(N367="sníž. přenesená",J367,0)</f>
        <v>0</v>
      </c>
      <c r="BI367" s="226">
        <f>IF(N367="nulová",J367,0)</f>
        <v>0</v>
      </c>
      <c r="BJ367" s="19" t="s">
        <v>79</v>
      </c>
      <c r="BK367" s="226">
        <f>ROUND(I367*H367,2)</f>
        <v>0</v>
      </c>
      <c r="BL367" s="19" t="s">
        <v>482</v>
      </c>
      <c r="BM367" s="225" t="s">
        <v>758</v>
      </c>
    </row>
    <row r="368" s="2" customFormat="1" ht="6.96" customHeight="1">
      <c r="A368" s="40"/>
      <c r="B368" s="61"/>
      <c r="C368" s="62"/>
      <c r="D368" s="62"/>
      <c r="E368" s="62"/>
      <c r="F368" s="62"/>
      <c r="G368" s="62"/>
      <c r="H368" s="62"/>
      <c r="I368" s="62"/>
      <c r="J368" s="62"/>
      <c r="K368" s="62"/>
      <c r="L368" s="46"/>
      <c r="M368" s="40"/>
      <c r="O368" s="40"/>
      <c r="P368" s="40"/>
      <c r="Q368" s="40"/>
      <c r="R368" s="40"/>
      <c r="S368" s="40"/>
      <c r="T368" s="40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</row>
  </sheetData>
  <sheetProtection sheet="1" autoFilter="0" formatColumns="0" formatRows="0" objects="1" scenarios="1" spinCount="100000" saltValue="SUCcRh3EqDaqN+GtMCVvXNwcjp/giFV4vPl0xlW4ZcGagNxVcaVTmBRnYoIyfhSyUujrLJiOGHl1YUuV/lvpbw==" hashValue="UN4ImmouR6FO4RRUaOcH7raHkQOnZWelXRjbSYaBIixrr8EN+8Myru7hY2fNcI0C9w4K/QqA5kyLOdAhgWibhQ==" algorithmName="SHA-512" password="CC35"/>
  <autoFilter ref="C100:K36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9:H89"/>
    <mergeCell ref="E91:H91"/>
    <mergeCell ref="E93:H93"/>
    <mergeCell ref="L2:V2"/>
  </mergeCells>
  <hyperlinks>
    <hyperlink ref="F105" r:id="rId1" display="https://podminky.urs.cz/item/CS_URS_2025_02/113106123"/>
    <hyperlink ref="F107" r:id="rId2" display="https://podminky.urs.cz/item/CS_URS_2025_02/113107122"/>
    <hyperlink ref="F111" r:id="rId3" display="https://podminky.urs.cz/item/CS_URS_2025_02/113107143"/>
    <hyperlink ref="F115" r:id="rId4" display="https://podminky.urs.cz/item/CS_URS_2025_02/113201111"/>
    <hyperlink ref="F117" r:id="rId5" display="https://podminky.urs.cz/item/CS_URS_2025_02/113202111"/>
    <hyperlink ref="F120" r:id="rId6" display="https://podminky.urs.cz/item/CS_URS_2025_02/121112003"/>
    <hyperlink ref="F123" r:id="rId7" display="https://podminky.urs.cz/item/CS_URS_2025_02/122251102"/>
    <hyperlink ref="F133" r:id="rId8" display="https://podminky.urs.cz/item/CS_URS_2025_02/131251102"/>
    <hyperlink ref="F137" r:id="rId9" display="https://podminky.urs.cz/item/CS_URS_2025_02/132251101"/>
    <hyperlink ref="F141" r:id="rId10" display="https://podminky.urs.cz/item/CS_URS_2025_02/162751117"/>
    <hyperlink ref="F149" r:id="rId11" display="https://podminky.urs.cz/item/CS_URS_2025_02/162751119"/>
    <hyperlink ref="F152" r:id="rId12" display="https://podminky.urs.cz/item/CS_URS_2025_02/167151101"/>
    <hyperlink ref="F154" r:id="rId13" display="https://podminky.urs.cz/item/CS_URS_2025_02/171151112"/>
    <hyperlink ref="F165" r:id="rId14" display="https://podminky.urs.cz/item/CS_URS_2025_02/171201231"/>
    <hyperlink ref="F168" r:id="rId15" display="https://podminky.urs.cz/item/CS_URS_2025_02/171251201"/>
    <hyperlink ref="F171" r:id="rId16" display="https://podminky.urs.cz/item/CS_URS_2025_02/174111101"/>
    <hyperlink ref="F187" r:id="rId17" display="https://podminky.urs.cz/item/CS_URS_2025_02/175111101"/>
    <hyperlink ref="F192" r:id="rId18" display="https://podminky.urs.cz/item/CS_URS_2025_02/181411131"/>
    <hyperlink ref="F196" r:id="rId19" display="https://podminky.urs.cz/item/CS_URS_2025_02/181951112"/>
    <hyperlink ref="F205" r:id="rId20" display="https://podminky.urs.cz/item/CS_URS_2025_02/182303111"/>
    <hyperlink ref="F212" r:id="rId21" display="https://podminky.urs.cz/item/CS_URS_2025_02/271542211"/>
    <hyperlink ref="F215" r:id="rId22" display="https://podminky.urs.cz/item/CS_URS_2025_02/273321411"/>
    <hyperlink ref="F218" r:id="rId23" display="https://podminky.urs.cz/item/CS_URS_2025_02/273362021"/>
    <hyperlink ref="F222" r:id="rId24" display="https://podminky.urs.cz/item/CS_URS_2025_02/564851011"/>
    <hyperlink ref="F226" r:id="rId25" display="https://podminky.urs.cz/item/CS_URS_2025_02/564861011"/>
    <hyperlink ref="F230" r:id="rId26" display="https://podminky.urs.cz/item/CS_URS_2025_02/564871011"/>
    <hyperlink ref="F234" r:id="rId27" display="https://podminky.urs.cz/item/CS_URS_2025_02/565145101"/>
    <hyperlink ref="F238" r:id="rId28" display="https://podminky.urs.cz/item/CS_URS_2025_02/573211108"/>
    <hyperlink ref="F242" r:id="rId29" display="https://podminky.urs.cz/item/CS_URS_2025_02/577134031"/>
    <hyperlink ref="F246" r:id="rId30" display="https://podminky.urs.cz/item/CS_URS_2025_02/596211110"/>
    <hyperlink ref="F252" r:id="rId31" display="https://podminky.urs.cz/item/CS_URS_2025_02/596212210"/>
    <hyperlink ref="F260" r:id="rId32" display="https://podminky.urs.cz/item/CS_URS_2025_02/915211116"/>
    <hyperlink ref="F262" r:id="rId33" display="https://podminky.urs.cz/item/CS_URS_2025_02/915611111"/>
    <hyperlink ref="F264" r:id="rId34" display="https://podminky.urs.cz/item/CS_URS_2025_02/916131213"/>
    <hyperlink ref="F275" r:id="rId35" display="https://podminky.urs.cz/item/CS_URS_2025_02/916231213"/>
    <hyperlink ref="F279" r:id="rId36" display="https://podminky.urs.cz/item/CS_URS_2025_02/919122122"/>
    <hyperlink ref="F281" r:id="rId37" display="https://podminky.urs.cz/item/CS_URS_2025_02/919726122"/>
    <hyperlink ref="F288" r:id="rId38" display="https://podminky.urs.cz/item/CS_URS_2025_02/919735113"/>
    <hyperlink ref="F307" r:id="rId39" display="https://podminky.urs.cz/item/CS_URS_2025_02/997221571"/>
    <hyperlink ref="F309" r:id="rId40" display="https://podminky.urs.cz/item/CS_URS_2025_02/997221579"/>
    <hyperlink ref="F312" r:id="rId41" display="https://podminky.urs.cz/item/CS_URS_2025_02/997221612"/>
    <hyperlink ref="F314" r:id="rId42" display="https://podminky.urs.cz/item/CS_URS_2025_02/997221861"/>
    <hyperlink ref="F320" r:id="rId43" display="https://podminky.urs.cz/item/CS_URS_2025_02/997221873"/>
    <hyperlink ref="F323" r:id="rId44" display="https://podminky.urs.cz/item/CS_URS_2025_02/997221875"/>
    <hyperlink ref="F327" r:id="rId45" display="https://podminky.urs.cz/item/CS_URS_2025_02/998223011"/>
    <hyperlink ref="F331" r:id="rId46" display="https://podminky.urs.cz/item/CS_URS_2025_02/767161813"/>
    <hyperlink ref="F335" r:id="rId47" display="https://podminky.urs.cz/item/CS_URS_2025_02/210220020"/>
    <hyperlink ref="F338" r:id="rId48" display="https://podminky.urs.cz/item/CS_URS_2025_02/210800411"/>
    <hyperlink ref="F345" r:id="rId49" display="https://podminky.urs.cz/item/CS_URS_2025_02/460510054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0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101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117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Polopodzemní kontejnery Kamenná - V. etapa</v>
      </c>
      <c r="F7" s="144"/>
      <c r="G7" s="144"/>
      <c r="H7" s="144"/>
      <c r="L7" s="22"/>
    </row>
    <row r="8" s="1" customFormat="1" ht="12" customHeight="1">
      <c r="B8" s="22"/>
      <c r="D8" s="144" t="s">
        <v>118</v>
      </c>
      <c r="L8" s="22"/>
    </row>
    <row r="9" s="2" customFormat="1" ht="16.5" customHeight="1">
      <c r="A9" s="40"/>
      <c r="B9" s="46"/>
      <c r="C9" s="40"/>
      <c r="D9" s="40"/>
      <c r="E9" s="145" t="s">
        <v>119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120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913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20. 10. 2025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36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38</v>
      </c>
      <c r="E32" s="40"/>
      <c r="F32" s="40"/>
      <c r="G32" s="40"/>
      <c r="H32" s="40"/>
      <c r="I32" s="40"/>
      <c r="J32" s="155">
        <f>ROUND(J96,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40</v>
      </c>
      <c r="G34" s="40"/>
      <c r="H34" s="40"/>
      <c r="I34" s="156" t="s">
        <v>39</v>
      </c>
      <c r="J34" s="156" t="s">
        <v>41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42</v>
      </c>
      <c r="E35" s="144" t="s">
        <v>43</v>
      </c>
      <c r="F35" s="158">
        <f>ROUND((SUM(BE96:BE326)),  2)</f>
        <v>0</v>
      </c>
      <c r="G35" s="40"/>
      <c r="H35" s="40"/>
      <c r="I35" s="159">
        <v>0.20999999999999999</v>
      </c>
      <c r="J35" s="158">
        <f>ROUND(((SUM(BE96:BE326))*I35),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44</v>
      </c>
      <c r="F36" s="158">
        <f>ROUND((SUM(BF96:BF326)),  2)</f>
        <v>0</v>
      </c>
      <c r="G36" s="40"/>
      <c r="H36" s="40"/>
      <c r="I36" s="159">
        <v>0.12</v>
      </c>
      <c r="J36" s="158">
        <f>ROUND(((SUM(BF96:BF326))*I36),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45</v>
      </c>
      <c r="F37" s="158">
        <f>ROUND((SUM(BG96:BG326)),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46</v>
      </c>
      <c r="F38" s="158">
        <f>ROUND((SUM(BH96:BH326)),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47</v>
      </c>
      <c r="F39" s="158">
        <f>ROUND((SUM(BI96:BI326)),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122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Polopodzemní kontejnery Kamenná - V. etapa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118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119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120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1.6 - Lokalita 7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Chomutov</v>
      </c>
      <c r="G56" s="42"/>
      <c r="H56" s="42"/>
      <c r="I56" s="34" t="s">
        <v>23</v>
      </c>
      <c r="J56" s="74" t="str">
        <f>IF(J14="","",J14)</f>
        <v>20. 10. 2025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Statutární město Chomutov</v>
      </c>
      <c r="G58" s="42"/>
      <c r="H58" s="42"/>
      <c r="I58" s="34" t="s">
        <v>31</v>
      </c>
      <c r="J58" s="38" t="str">
        <f>E23</f>
        <v>KAP Atelier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NOKU s.r.o.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123</v>
      </c>
      <c r="D61" s="173"/>
      <c r="E61" s="173"/>
      <c r="F61" s="173"/>
      <c r="G61" s="173"/>
      <c r="H61" s="173"/>
      <c r="I61" s="173"/>
      <c r="J61" s="174" t="s">
        <v>124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70</v>
      </c>
      <c r="D63" s="42"/>
      <c r="E63" s="42"/>
      <c r="F63" s="42"/>
      <c r="G63" s="42"/>
      <c r="H63" s="42"/>
      <c r="I63" s="42"/>
      <c r="J63" s="104">
        <f>J96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125</v>
      </c>
    </row>
    <row r="64" s="9" customFormat="1" ht="24.96" customHeight="1">
      <c r="A64" s="9"/>
      <c r="B64" s="176"/>
      <c r="C64" s="177"/>
      <c r="D64" s="178" t="s">
        <v>126</v>
      </c>
      <c r="E64" s="179"/>
      <c r="F64" s="179"/>
      <c r="G64" s="179"/>
      <c r="H64" s="179"/>
      <c r="I64" s="179"/>
      <c r="J64" s="180">
        <f>J97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127</v>
      </c>
      <c r="E65" s="184"/>
      <c r="F65" s="184"/>
      <c r="G65" s="184"/>
      <c r="H65" s="184"/>
      <c r="I65" s="184"/>
      <c r="J65" s="185">
        <f>J98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128</v>
      </c>
      <c r="E66" s="184"/>
      <c r="F66" s="184"/>
      <c r="G66" s="184"/>
      <c r="H66" s="184"/>
      <c r="I66" s="184"/>
      <c r="J66" s="185">
        <f>J192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129</v>
      </c>
      <c r="E67" s="184"/>
      <c r="F67" s="184"/>
      <c r="G67" s="184"/>
      <c r="H67" s="184"/>
      <c r="I67" s="184"/>
      <c r="J67" s="185">
        <f>J202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130</v>
      </c>
      <c r="E68" s="184"/>
      <c r="F68" s="184"/>
      <c r="G68" s="184"/>
      <c r="H68" s="184"/>
      <c r="I68" s="184"/>
      <c r="J68" s="185">
        <f>J240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131</v>
      </c>
      <c r="E69" s="184"/>
      <c r="F69" s="184"/>
      <c r="G69" s="184"/>
      <c r="H69" s="184"/>
      <c r="I69" s="184"/>
      <c r="J69" s="185">
        <f>J284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132</v>
      </c>
      <c r="E70" s="184"/>
      <c r="F70" s="184"/>
      <c r="G70" s="184"/>
      <c r="H70" s="184"/>
      <c r="I70" s="184"/>
      <c r="J70" s="185">
        <f>J305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6"/>
      <c r="C71" s="177"/>
      <c r="D71" s="178" t="s">
        <v>133</v>
      </c>
      <c r="E71" s="179"/>
      <c r="F71" s="179"/>
      <c r="G71" s="179"/>
      <c r="H71" s="179"/>
      <c r="I71" s="179"/>
      <c r="J71" s="180">
        <f>J308</f>
        <v>0</v>
      </c>
      <c r="K71" s="177"/>
      <c r="L71" s="18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2"/>
      <c r="C72" s="127"/>
      <c r="D72" s="183" t="s">
        <v>134</v>
      </c>
      <c r="E72" s="184"/>
      <c r="F72" s="184"/>
      <c r="G72" s="184"/>
      <c r="H72" s="184"/>
      <c r="I72" s="184"/>
      <c r="J72" s="185">
        <f>J309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7"/>
      <c r="D73" s="183" t="s">
        <v>135</v>
      </c>
      <c r="E73" s="184"/>
      <c r="F73" s="184"/>
      <c r="G73" s="184"/>
      <c r="H73" s="184"/>
      <c r="I73" s="184"/>
      <c r="J73" s="185">
        <f>J317</f>
        <v>0</v>
      </c>
      <c r="K73" s="127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7"/>
      <c r="D74" s="183" t="s">
        <v>136</v>
      </c>
      <c r="E74" s="184"/>
      <c r="F74" s="184"/>
      <c r="G74" s="184"/>
      <c r="H74" s="184"/>
      <c r="I74" s="184"/>
      <c r="J74" s="185">
        <f>J325</f>
        <v>0</v>
      </c>
      <c r="K74" s="127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80" s="2" customFormat="1" ht="6.96" customHeight="1">
      <c r="A80" s="40"/>
      <c r="B80" s="63"/>
      <c r="C80" s="64"/>
      <c r="D80" s="64"/>
      <c r="E80" s="64"/>
      <c r="F80" s="64"/>
      <c r="G80" s="64"/>
      <c r="H80" s="64"/>
      <c r="I80" s="64"/>
      <c r="J80" s="64"/>
      <c r="K80" s="64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4.96" customHeight="1">
      <c r="A81" s="40"/>
      <c r="B81" s="41"/>
      <c r="C81" s="25" t="s">
        <v>137</v>
      </c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16</v>
      </c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171" t="str">
        <f>E7</f>
        <v>Polopodzemní kontejnery Kamenná - V. etapa</v>
      </c>
      <c r="F84" s="34"/>
      <c r="G84" s="34"/>
      <c r="H84" s="34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" customFormat="1" ht="12" customHeight="1">
      <c r="B85" s="23"/>
      <c r="C85" s="34" t="s">
        <v>118</v>
      </c>
      <c r="D85" s="24"/>
      <c r="E85" s="24"/>
      <c r="F85" s="24"/>
      <c r="G85" s="24"/>
      <c r="H85" s="24"/>
      <c r="I85" s="24"/>
      <c r="J85" s="24"/>
      <c r="K85" s="24"/>
      <c r="L85" s="22"/>
    </row>
    <row r="86" s="2" customFormat="1" ht="16.5" customHeight="1">
      <c r="A86" s="40"/>
      <c r="B86" s="41"/>
      <c r="C86" s="42"/>
      <c r="D86" s="42"/>
      <c r="E86" s="171" t="s">
        <v>119</v>
      </c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120</v>
      </c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6.5" customHeight="1">
      <c r="A88" s="40"/>
      <c r="B88" s="41"/>
      <c r="C88" s="42"/>
      <c r="D88" s="42"/>
      <c r="E88" s="71" t="str">
        <f>E11</f>
        <v>SO 1.6 - Lokalita 7</v>
      </c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4" t="s">
        <v>21</v>
      </c>
      <c r="D90" s="42"/>
      <c r="E90" s="42"/>
      <c r="F90" s="29" t="str">
        <f>F14</f>
        <v>Chomutov</v>
      </c>
      <c r="G90" s="42"/>
      <c r="H90" s="42"/>
      <c r="I90" s="34" t="s">
        <v>23</v>
      </c>
      <c r="J90" s="74" t="str">
        <f>IF(J14="","",J14)</f>
        <v>20. 10. 2025</v>
      </c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4" t="s">
        <v>25</v>
      </c>
      <c r="D92" s="42"/>
      <c r="E92" s="42"/>
      <c r="F92" s="29" t="str">
        <f>E17</f>
        <v>Statutární město Chomutov</v>
      </c>
      <c r="G92" s="42"/>
      <c r="H92" s="42"/>
      <c r="I92" s="34" t="s">
        <v>31</v>
      </c>
      <c r="J92" s="38" t="str">
        <f>E23</f>
        <v>KAP Atelier s.r.o.</v>
      </c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4" t="s">
        <v>29</v>
      </c>
      <c r="D93" s="42"/>
      <c r="E93" s="42"/>
      <c r="F93" s="29" t="str">
        <f>IF(E20="","",E20)</f>
        <v>Vyplň údaj</v>
      </c>
      <c r="G93" s="42"/>
      <c r="H93" s="42"/>
      <c r="I93" s="34" t="s">
        <v>34</v>
      </c>
      <c r="J93" s="38" t="str">
        <f>E26</f>
        <v>NOKU s.r.o.</v>
      </c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0.32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4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11" customFormat="1" ht="29.28" customHeight="1">
      <c r="A95" s="187"/>
      <c r="B95" s="188"/>
      <c r="C95" s="189" t="s">
        <v>138</v>
      </c>
      <c r="D95" s="190" t="s">
        <v>57</v>
      </c>
      <c r="E95" s="190" t="s">
        <v>53</v>
      </c>
      <c r="F95" s="190" t="s">
        <v>54</v>
      </c>
      <c r="G95" s="190" t="s">
        <v>139</v>
      </c>
      <c r="H95" s="190" t="s">
        <v>140</v>
      </c>
      <c r="I95" s="190" t="s">
        <v>141</v>
      </c>
      <c r="J95" s="190" t="s">
        <v>124</v>
      </c>
      <c r="K95" s="191" t="s">
        <v>142</v>
      </c>
      <c r="L95" s="192"/>
      <c r="M95" s="94" t="s">
        <v>19</v>
      </c>
      <c r="N95" s="95" t="s">
        <v>42</v>
      </c>
      <c r="O95" s="95" t="s">
        <v>143</v>
      </c>
      <c r="P95" s="95" t="s">
        <v>144</v>
      </c>
      <c r="Q95" s="95" t="s">
        <v>145</v>
      </c>
      <c r="R95" s="95" t="s">
        <v>146</v>
      </c>
      <c r="S95" s="95" t="s">
        <v>147</v>
      </c>
      <c r="T95" s="96" t="s">
        <v>148</v>
      </c>
      <c r="U95" s="187"/>
      <c r="V95" s="187"/>
      <c r="W95" s="187"/>
      <c r="X95" s="187"/>
      <c r="Y95" s="187"/>
      <c r="Z95" s="187"/>
      <c r="AA95" s="187"/>
      <c r="AB95" s="187"/>
      <c r="AC95" s="187"/>
      <c r="AD95" s="187"/>
      <c r="AE95" s="187"/>
    </row>
    <row r="96" s="2" customFormat="1" ht="22.8" customHeight="1">
      <c r="A96" s="40"/>
      <c r="B96" s="41"/>
      <c r="C96" s="101" t="s">
        <v>149</v>
      </c>
      <c r="D96" s="42"/>
      <c r="E96" s="42"/>
      <c r="F96" s="42"/>
      <c r="G96" s="42"/>
      <c r="H96" s="42"/>
      <c r="I96" s="42"/>
      <c r="J96" s="193">
        <f>BK96</f>
        <v>0</v>
      </c>
      <c r="K96" s="42"/>
      <c r="L96" s="46"/>
      <c r="M96" s="97"/>
      <c r="N96" s="194"/>
      <c r="O96" s="98"/>
      <c r="P96" s="195">
        <f>P97+P308</f>
        <v>0</v>
      </c>
      <c r="Q96" s="98"/>
      <c r="R96" s="195">
        <f>R97+R308</f>
        <v>133.90114977000002</v>
      </c>
      <c r="S96" s="98"/>
      <c r="T96" s="196">
        <f>T97+T308</f>
        <v>51.178899999999992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71</v>
      </c>
      <c r="AU96" s="19" t="s">
        <v>125</v>
      </c>
      <c r="BK96" s="197">
        <f>BK97+BK308</f>
        <v>0</v>
      </c>
    </row>
    <row r="97" s="12" customFormat="1" ht="25.92" customHeight="1">
      <c r="A97" s="12"/>
      <c r="B97" s="198"/>
      <c r="C97" s="199"/>
      <c r="D97" s="200" t="s">
        <v>71</v>
      </c>
      <c r="E97" s="201" t="s">
        <v>150</v>
      </c>
      <c r="F97" s="201" t="s">
        <v>151</v>
      </c>
      <c r="G97" s="199"/>
      <c r="H97" s="199"/>
      <c r="I97" s="202"/>
      <c r="J97" s="203">
        <f>BK97</f>
        <v>0</v>
      </c>
      <c r="K97" s="199"/>
      <c r="L97" s="204"/>
      <c r="M97" s="205"/>
      <c r="N97" s="206"/>
      <c r="O97" s="206"/>
      <c r="P97" s="207">
        <f>P98+P192+P202+P240+P284+P305</f>
        <v>0</v>
      </c>
      <c r="Q97" s="206"/>
      <c r="R97" s="207">
        <f>R98+R192+R202+R240+R284+R305</f>
        <v>133.90114977000002</v>
      </c>
      <c r="S97" s="206"/>
      <c r="T97" s="208">
        <f>T98+T192+T202+T240+T284+T305</f>
        <v>51.178899999999992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9" t="s">
        <v>79</v>
      </c>
      <c r="AT97" s="210" t="s">
        <v>71</v>
      </c>
      <c r="AU97" s="210" t="s">
        <v>72</v>
      </c>
      <c r="AY97" s="209" t="s">
        <v>152</v>
      </c>
      <c r="BK97" s="211">
        <f>BK98+BK192+BK202+BK240+BK284+BK305</f>
        <v>0</v>
      </c>
    </row>
    <row r="98" s="12" customFormat="1" ht="22.8" customHeight="1">
      <c r="A98" s="12"/>
      <c r="B98" s="198"/>
      <c r="C98" s="199"/>
      <c r="D98" s="200" t="s">
        <v>71</v>
      </c>
      <c r="E98" s="212" t="s">
        <v>79</v>
      </c>
      <c r="F98" s="212" t="s">
        <v>153</v>
      </c>
      <c r="G98" s="199"/>
      <c r="H98" s="199"/>
      <c r="I98" s="202"/>
      <c r="J98" s="213">
        <f>BK98</f>
        <v>0</v>
      </c>
      <c r="K98" s="199"/>
      <c r="L98" s="204"/>
      <c r="M98" s="205"/>
      <c r="N98" s="206"/>
      <c r="O98" s="206"/>
      <c r="P98" s="207">
        <f>SUM(P99:P191)</f>
        <v>0</v>
      </c>
      <c r="Q98" s="206"/>
      <c r="R98" s="207">
        <f>SUM(R99:R191)</f>
        <v>97.480170000000001</v>
      </c>
      <c r="S98" s="206"/>
      <c r="T98" s="208">
        <f>SUM(T99:T191)</f>
        <v>51.178899999999992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9" t="s">
        <v>79</v>
      </c>
      <c r="AT98" s="210" t="s">
        <v>71</v>
      </c>
      <c r="AU98" s="210" t="s">
        <v>79</v>
      </c>
      <c r="AY98" s="209" t="s">
        <v>152</v>
      </c>
      <c r="BK98" s="211">
        <f>SUM(BK99:BK191)</f>
        <v>0</v>
      </c>
    </row>
    <row r="99" s="2" customFormat="1" ht="33" customHeight="1">
      <c r="A99" s="40"/>
      <c r="B99" s="41"/>
      <c r="C99" s="214" t="s">
        <v>79</v>
      </c>
      <c r="D99" s="214" t="s">
        <v>154</v>
      </c>
      <c r="E99" s="215" t="s">
        <v>155</v>
      </c>
      <c r="F99" s="216" t="s">
        <v>156</v>
      </c>
      <c r="G99" s="217" t="s">
        <v>157</v>
      </c>
      <c r="H99" s="218">
        <v>31.5</v>
      </c>
      <c r="I99" s="219"/>
      <c r="J99" s="220">
        <f>ROUND(I99*H99,2)</f>
        <v>0</v>
      </c>
      <c r="K99" s="216" t="s">
        <v>158</v>
      </c>
      <c r="L99" s="46"/>
      <c r="M99" s="221" t="s">
        <v>19</v>
      </c>
      <c r="N99" s="222" t="s">
        <v>43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0.28999999999999998</v>
      </c>
      <c r="T99" s="224">
        <f>S99*H99</f>
        <v>9.1349999999999998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159</v>
      </c>
      <c r="AT99" s="225" t="s">
        <v>154</v>
      </c>
      <c r="AU99" s="225" t="s">
        <v>81</v>
      </c>
      <c r="AY99" s="19" t="s">
        <v>152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79</v>
      </c>
      <c r="BK99" s="226">
        <f>ROUND(I99*H99,2)</f>
        <v>0</v>
      </c>
      <c r="BL99" s="19" t="s">
        <v>159</v>
      </c>
      <c r="BM99" s="225" t="s">
        <v>649</v>
      </c>
    </row>
    <row r="100" s="2" customFormat="1">
      <c r="A100" s="40"/>
      <c r="B100" s="41"/>
      <c r="C100" s="42"/>
      <c r="D100" s="227" t="s">
        <v>161</v>
      </c>
      <c r="E100" s="42"/>
      <c r="F100" s="228" t="s">
        <v>162</v>
      </c>
      <c r="G100" s="42"/>
      <c r="H100" s="42"/>
      <c r="I100" s="229"/>
      <c r="J100" s="42"/>
      <c r="K100" s="42"/>
      <c r="L100" s="46"/>
      <c r="M100" s="230"/>
      <c r="N100" s="231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161</v>
      </c>
      <c r="AU100" s="19" t="s">
        <v>81</v>
      </c>
    </row>
    <row r="101" s="13" customFormat="1">
      <c r="A101" s="13"/>
      <c r="B101" s="232"/>
      <c r="C101" s="233"/>
      <c r="D101" s="234" t="s">
        <v>163</v>
      </c>
      <c r="E101" s="235" t="s">
        <v>19</v>
      </c>
      <c r="F101" s="236" t="s">
        <v>650</v>
      </c>
      <c r="G101" s="233"/>
      <c r="H101" s="235" t="s">
        <v>19</v>
      </c>
      <c r="I101" s="237"/>
      <c r="J101" s="233"/>
      <c r="K101" s="233"/>
      <c r="L101" s="238"/>
      <c r="M101" s="239"/>
      <c r="N101" s="240"/>
      <c r="O101" s="240"/>
      <c r="P101" s="240"/>
      <c r="Q101" s="240"/>
      <c r="R101" s="240"/>
      <c r="S101" s="240"/>
      <c r="T101" s="24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2" t="s">
        <v>163</v>
      </c>
      <c r="AU101" s="242" t="s">
        <v>81</v>
      </c>
      <c r="AV101" s="13" t="s">
        <v>79</v>
      </c>
      <c r="AW101" s="13" t="s">
        <v>33</v>
      </c>
      <c r="AX101" s="13" t="s">
        <v>72</v>
      </c>
      <c r="AY101" s="242" t="s">
        <v>152</v>
      </c>
    </row>
    <row r="102" s="14" customFormat="1">
      <c r="A102" s="14"/>
      <c r="B102" s="243"/>
      <c r="C102" s="244"/>
      <c r="D102" s="234" t="s">
        <v>163</v>
      </c>
      <c r="E102" s="245" t="s">
        <v>19</v>
      </c>
      <c r="F102" s="246" t="s">
        <v>914</v>
      </c>
      <c r="G102" s="244"/>
      <c r="H102" s="247">
        <v>31.5</v>
      </c>
      <c r="I102" s="248"/>
      <c r="J102" s="244"/>
      <c r="K102" s="244"/>
      <c r="L102" s="249"/>
      <c r="M102" s="250"/>
      <c r="N102" s="251"/>
      <c r="O102" s="251"/>
      <c r="P102" s="251"/>
      <c r="Q102" s="251"/>
      <c r="R102" s="251"/>
      <c r="S102" s="251"/>
      <c r="T102" s="252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3" t="s">
        <v>163</v>
      </c>
      <c r="AU102" s="253" t="s">
        <v>81</v>
      </c>
      <c r="AV102" s="14" t="s">
        <v>81</v>
      </c>
      <c r="AW102" s="14" t="s">
        <v>33</v>
      </c>
      <c r="AX102" s="14" t="s">
        <v>79</v>
      </c>
      <c r="AY102" s="253" t="s">
        <v>152</v>
      </c>
    </row>
    <row r="103" s="2" customFormat="1" ht="33" customHeight="1">
      <c r="A103" s="40"/>
      <c r="B103" s="41"/>
      <c r="C103" s="214" t="s">
        <v>81</v>
      </c>
      <c r="D103" s="214" t="s">
        <v>154</v>
      </c>
      <c r="E103" s="215" t="s">
        <v>915</v>
      </c>
      <c r="F103" s="216" t="s">
        <v>916</v>
      </c>
      <c r="G103" s="217" t="s">
        <v>157</v>
      </c>
      <c r="H103" s="218">
        <v>26</v>
      </c>
      <c r="I103" s="219"/>
      <c r="J103" s="220">
        <f>ROUND(I103*H103,2)</f>
        <v>0</v>
      </c>
      <c r="K103" s="216" t="s">
        <v>158</v>
      </c>
      <c r="L103" s="46"/>
      <c r="M103" s="221" t="s">
        <v>19</v>
      </c>
      <c r="N103" s="222" t="s">
        <v>43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0.44</v>
      </c>
      <c r="T103" s="224">
        <f>S103*H103</f>
        <v>11.44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159</v>
      </c>
      <c r="AT103" s="225" t="s">
        <v>154</v>
      </c>
      <c r="AU103" s="225" t="s">
        <v>81</v>
      </c>
      <c r="AY103" s="19" t="s">
        <v>152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79</v>
      </c>
      <c r="BK103" s="226">
        <f>ROUND(I103*H103,2)</f>
        <v>0</v>
      </c>
      <c r="BL103" s="19" t="s">
        <v>159</v>
      </c>
      <c r="BM103" s="225" t="s">
        <v>917</v>
      </c>
    </row>
    <row r="104" s="2" customFormat="1">
      <c r="A104" s="40"/>
      <c r="B104" s="41"/>
      <c r="C104" s="42"/>
      <c r="D104" s="227" t="s">
        <v>161</v>
      </c>
      <c r="E104" s="42"/>
      <c r="F104" s="228" t="s">
        <v>918</v>
      </c>
      <c r="G104" s="42"/>
      <c r="H104" s="42"/>
      <c r="I104" s="229"/>
      <c r="J104" s="42"/>
      <c r="K104" s="42"/>
      <c r="L104" s="46"/>
      <c r="M104" s="230"/>
      <c r="N104" s="231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161</v>
      </c>
      <c r="AU104" s="19" t="s">
        <v>81</v>
      </c>
    </row>
    <row r="105" s="13" customFormat="1">
      <c r="A105" s="13"/>
      <c r="B105" s="232"/>
      <c r="C105" s="233"/>
      <c r="D105" s="234" t="s">
        <v>163</v>
      </c>
      <c r="E105" s="235" t="s">
        <v>19</v>
      </c>
      <c r="F105" s="236" t="s">
        <v>175</v>
      </c>
      <c r="G105" s="233"/>
      <c r="H105" s="235" t="s">
        <v>19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2" t="s">
        <v>163</v>
      </c>
      <c r="AU105" s="242" t="s">
        <v>81</v>
      </c>
      <c r="AV105" s="13" t="s">
        <v>79</v>
      </c>
      <c r="AW105" s="13" t="s">
        <v>33</v>
      </c>
      <c r="AX105" s="13" t="s">
        <v>72</v>
      </c>
      <c r="AY105" s="242" t="s">
        <v>152</v>
      </c>
    </row>
    <row r="106" s="14" customFormat="1">
      <c r="A106" s="14"/>
      <c r="B106" s="243"/>
      <c r="C106" s="244"/>
      <c r="D106" s="234" t="s">
        <v>163</v>
      </c>
      <c r="E106" s="245" t="s">
        <v>19</v>
      </c>
      <c r="F106" s="246" t="s">
        <v>919</v>
      </c>
      <c r="G106" s="244"/>
      <c r="H106" s="247">
        <v>26</v>
      </c>
      <c r="I106" s="248"/>
      <c r="J106" s="244"/>
      <c r="K106" s="244"/>
      <c r="L106" s="249"/>
      <c r="M106" s="250"/>
      <c r="N106" s="251"/>
      <c r="O106" s="251"/>
      <c r="P106" s="251"/>
      <c r="Q106" s="251"/>
      <c r="R106" s="251"/>
      <c r="S106" s="251"/>
      <c r="T106" s="252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3" t="s">
        <v>163</v>
      </c>
      <c r="AU106" s="253" t="s">
        <v>81</v>
      </c>
      <c r="AV106" s="14" t="s">
        <v>81</v>
      </c>
      <c r="AW106" s="14" t="s">
        <v>33</v>
      </c>
      <c r="AX106" s="14" t="s">
        <v>79</v>
      </c>
      <c r="AY106" s="253" t="s">
        <v>152</v>
      </c>
    </row>
    <row r="107" s="2" customFormat="1" ht="24.15" customHeight="1">
      <c r="A107" s="40"/>
      <c r="B107" s="41"/>
      <c r="C107" s="214" t="s">
        <v>170</v>
      </c>
      <c r="D107" s="214" t="s">
        <v>154</v>
      </c>
      <c r="E107" s="215" t="s">
        <v>651</v>
      </c>
      <c r="F107" s="216" t="s">
        <v>652</v>
      </c>
      <c r="G107" s="217" t="s">
        <v>157</v>
      </c>
      <c r="H107" s="218">
        <v>31.5</v>
      </c>
      <c r="I107" s="219"/>
      <c r="J107" s="220">
        <f>ROUND(I107*H107,2)</f>
        <v>0</v>
      </c>
      <c r="K107" s="216" t="s">
        <v>158</v>
      </c>
      <c r="L107" s="46"/>
      <c r="M107" s="221" t="s">
        <v>19</v>
      </c>
      <c r="N107" s="222" t="s">
        <v>43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0.32500000000000001</v>
      </c>
      <c r="T107" s="224">
        <f>S107*H107</f>
        <v>10.237500000000001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159</v>
      </c>
      <c r="AT107" s="225" t="s">
        <v>154</v>
      </c>
      <c r="AU107" s="225" t="s">
        <v>81</v>
      </c>
      <c r="AY107" s="19" t="s">
        <v>152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79</v>
      </c>
      <c r="BK107" s="226">
        <f>ROUND(I107*H107,2)</f>
        <v>0</v>
      </c>
      <c r="BL107" s="19" t="s">
        <v>159</v>
      </c>
      <c r="BM107" s="225" t="s">
        <v>653</v>
      </c>
    </row>
    <row r="108" s="2" customFormat="1">
      <c r="A108" s="40"/>
      <c r="B108" s="41"/>
      <c r="C108" s="42"/>
      <c r="D108" s="227" t="s">
        <v>161</v>
      </c>
      <c r="E108" s="42"/>
      <c r="F108" s="228" t="s">
        <v>654</v>
      </c>
      <c r="G108" s="42"/>
      <c r="H108" s="42"/>
      <c r="I108" s="229"/>
      <c r="J108" s="42"/>
      <c r="K108" s="42"/>
      <c r="L108" s="46"/>
      <c r="M108" s="230"/>
      <c r="N108" s="231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161</v>
      </c>
      <c r="AU108" s="19" t="s">
        <v>81</v>
      </c>
    </row>
    <row r="109" s="13" customFormat="1">
      <c r="A109" s="13"/>
      <c r="B109" s="232"/>
      <c r="C109" s="233"/>
      <c r="D109" s="234" t="s">
        <v>163</v>
      </c>
      <c r="E109" s="235" t="s">
        <v>19</v>
      </c>
      <c r="F109" s="236" t="s">
        <v>650</v>
      </c>
      <c r="G109" s="233"/>
      <c r="H109" s="235" t="s">
        <v>19</v>
      </c>
      <c r="I109" s="237"/>
      <c r="J109" s="233"/>
      <c r="K109" s="233"/>
      <c r="L109" s="238"/>
      <c r="M109" s="239"/>
      <c r="N109" s="240"/>
      <c r="O109" s="240"/>
      <c r="P109" s="240"/>
      <c r="Q109" s="240"/>
      <c r="R109" s="240"/>
      <c r="S109" s="240"/>
      <c r="T109" s="24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2" t="s">
        <v>163</v>
      </c>
      <c r="AU109" s="242" t="s">
        <v>81</v>
      </c>
      <c r="AV109" s="13" t="s">
        <v>79</v>
      </c>
      <c r="AW109" s="13" t="s">
        <v>33</v>
      </c>
      <c r="AX109" s="13" t="s">
        <v>72</v>
      </c>
      <c r="AY109" s="242" t="s">
        <v>152</v>
      </c>
    </row>
    <row r="110" s="14" customFormat="1">
      <c r="A110" s="14"/>
      <c r="B110" s="243"/>
      <c r="C110" s="244"/>
      <c r="D110" s="234" t="s">
        <v>163</v>
      </c>
      <c r="E110" s="245" t="s">
        <v>19</v>
      </c>
      <c r="F110" s="246" t="s">
        <v>914</v>
      </c>
      <c r="G110" s="244"/>
      <c r="H110" s="247">
        <v>31.5</v>
      </c>
      <c r="I110" s="248"/>
      <c r="J110" s="244"/>
      <c r="K110" s="244"/>
      <c r="L110" s="249"/>
      <c r="M110" s="250"/>
      <c r="N110" s="251"/>
      <c r="O110" s="251"/>
      <c r="P110" s="251"/>
      <c r="Q110" s="251"/>
      <c r="R110" s="251"/>
      <c r="S110" s="251"/>
      <c r="T110" s="252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3" t="s">
        <v>163</v>
      </c>
      <c r="AU110" s="253" t="s">
        <v>81</v>
      </c>
      <c r="AV110" s="14" t="s">
        <v>81</v>
      </c>
      <c r="AW110" s="14" t="s">
        <v>33</v>
      </c>
      <c r="AX110" s="14" t="s">
        <v>79</v>
      </c>
      <c r="AY110" s="253" t="s">
        <v>152</v>
      </c>
    </row>
    <row r="111" s="2" customFormat="1" ht="24.15" customHeight="1">
      <c r="A111" s="40"/>
      <c r="B111" s="41"/>
      <c r="C111" s="214" t="s">
        <v>159</v>
      </c>
      <c r="D111" s="214" t="s">
        <v>154</v>
      </c>
      <c r="E111" s="215" t="s">
        <v>171</v>
      </c>
      <c r="F111" s="216" t="s">
        <v>172</v>
      </c>
      <c r="G111" s="217" t="s">
        <v>157</v>
      </c>
      <c r="H111" s="218">
        <v>39.149999999999999</v>
      </c>
      <c r="I111" s="219"/>
      <c r="J111" s="220">
        <f>ROUND(I111*H111,2)</f>
        <v>0</v>
      </c>
      <c r="K111" s="216" t="s">
        <v>158</v>
      </c>
      <c r="L111" s="46"/>
      <c r="M111" s="221" t="s">
        <v>19</v>
      </c>
      <c r="N111" s="222" t="s">
        <v>43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0.316</v>
      </c>
      <c r="T111" s="224">
        <f>S111*H111</f>
        <v>12.3714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159</v>
      </c>
      <c r="AT111" s="225" t="s">
        <v>154</v>
      </c>
      <c r="AU111" s="225" t="s">
        <v>81</v>
      </c>
      <c r="AY111" s="19" t="s">
        <v>152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79</v>
      </c>
      <c r="BK111" s="226">
        <f>ROUND(I111*H111,2)</f>
        <v>0</v>
      </c>
      <c r="BL111" s="19" t="s">
        <v>159</v>
      </c>
      <c r="BM111" s="225" t="s">
        <v>655</v>
      </c>
    </row>
    <row r="112" s="2" customFormat="1">
      <c r="A112" s="40"/>
      <c r="B112" s="41"/>
      <c r="C112" s="42"/>
      <c r="D112" s="227" t="s">
        <v>161</v>
      </c>
      <c r="E112" s="42"/>
      <c r="F112" s="228" t="s">
        <v>174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161</v>
      </c>
      <c r="AU112" s="19" t="s">
        <v>81</v>
      </c>
    </row>
    <row r="113" s="13" customFormat="1">
      <c r="A113" s="13"/>
      <c r="B113" s="232"/>
      <c r="C113" s="233"/>
      <c r="D113" s="234" t="s">
        <v>163</v>
      </c>
      <c r="E113" s="235" t="s">
        <v>19</v>
      </c>
      <c r="F113" s="236" t="s">
        <v>175</v>
      </c>
      <c r="G113" s="233"/>
      <c r="H113" s="235" t="s">
        <v>19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163</v>
      </c>
      <c r="AU113" s="242" t="s">
        <v>81</v>
      </c>
      <c r="AV113" s="13" t="s">
        <v>79</v>
      </c>
      <c r="AW113" s="13" t="s">
        <v>33</v>
      </c>
      <c r="AX113" s="13" t="s">
        <v>72</v>
      </c>
      <c r="AY113" s="242" t="s">
        <v>152</v>
      </c>
    </row>
    <row r="114" s="14" customFormat="1">
      <c r="A114" s="14"/>
      <c r="B114" s="243"/>
      <c r="C114" s="244"/>
      <c r="D114" s="234" t="s">
        <v>163</v>
      </c>
      <c r="E114" s="245" t="s">
        <v>19</v>
      </c>
      <c r="F114" s="246" t="s">
        <v>920</v>
      </c>
      <c r="G114" s="244"/>
      <c r="H114" s="247">
        <v>13.15</v>
      </c>
      <c r="I114" s="248"/>
      <c r="J114" s="244"/>
      <c r="K114" s="244"/>
      <c r="L114" s="249"/>
      <c r="M114" s="250"/>
      <c r="N114" s="251"/>
      <c r="O114" s="251"/>
      <c r="P114" s="251"/>
      <c r="Q114" s="251"/>
      <c r="R114" s="251"/>
      <c r="S114" s="251"/>
      <c r="T114" s="252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3" t="s">
        <v>163</v>
      </c>
      <c r="AU114" s="253" t="s">
        <v>81</v>
      </c>
      <c r="AV114" s="14" t="s">
        <v>81</v>
      </c>
      <c r="AW114" s="14" t="s">
        <v>33</v>
      </c>
      <c r="AX114" s="14" t="s">
        <v>72</v>
      </c>
      <c r="AY114" s="253" t="s">
        <v>152</v>
      </c>
    </row>
    <row r="115" s="14" customFormat="1">
      <c r="A115" s="14"/>
      <c r="B115" s="243"/>
      <c r="C115" s="244"/>
      <c r="D115" s="234" t="s">
        <v>163</v>
      </c>
      <c r="E115" s="245" t="s">
        <v>19</v>
      </c>
      <c r="F115" s="246" t="s">
        <v>919</v>
      </c>
      <c r="G115" s="244"/>
      <c r="H115" s="247">
        <v>26</v>
      </c>
      <c r="I115" s="248"/>
      <c r="J115" s="244"/>
      <c r="K115" s="244"/>
      <c r="L115" s="249"/>
      <c r="M115" s="250"/>
      <c r="N115" s="251"/>
      <c r="O115" s="251"/>
      <c r="P115" s="251"/>
      <c r="Q115" s="251"/>
      <c r="R115" s="251"/>
      <c r="S115" s="251"/>
      <c r="T115" s="252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3" t="s">
        <v>163</v>
      </c>
      <c r="AU115" s="253" t="s">
        <v>81</v>
      </c>
      <c r="AV115" s="14" t="s">
        <v>81</v>
      </c>
      <c r="AW115" s="14" t="s">
        <v>33</v>
      </c>
      <c r="AX115" s="14" t="s">
        <v>72</v>
      </c>
      <c r="AY115" s="253" t="s">
        <v>152</v>
      </c>
    </row>
    <row r="116" s="15" customFormat="1">
      <c r="A116" s="15"/>
      <c r="B116" s="254"/>
      <c r="C116" s="255"/>
      <c r="D116" s="234" t="s">
        <v>163</v>
      </c>
      <c r="E116" s="256" t="s">
        <v>19</v>
      </c>
      <c r="F116" s="257" t="s">
        <v>194</v>
      </c>
      <c r="G116" s="255"/>
      <c r="H116" s="258">
        <v>39.149999999999999</v>
      </c>
      <c r="I116" s="259"/>
      <c r="J116" s="255"/>
      <c r="K116" s="255"/>
      <c r="L116" s="260"/>
      <c r="M116" s="261"/>
      <c r="N116" s="262"/>
      <c r="O116" s="262"/>
      <c r="P116" s="262"/>
      <c r="Q116" s="262"/>
      <c r="R116" s="262"/>
      <c r="S116" s="262"/>
      <c r="T116" s="263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64" t="s">
        <v>163</v>
      </c>
      <c r="AU116" s="264" t="s">
        <v>81</v>
      </c>
      <c r="AV116" s="15" t="s">
        <v>159</v>
      </c>
      <c r="AW116" s="15" t="s">
        <v>33</v>
      </c>
      <c r="AX116" s="15" t="s">
        <v>79</v>
      </c>
      <c r="AY116" s="264" t="s">
        <v>152</v>
      </c>
    </row>
    <row r="117" s="2" customFormat="1" ht="24.15" customHeight="1">
      <c r="A117" s="40"/>
      <c r="B117" s="41"/>
      <c r="C117" s="214" t="s">
        <v>183</v>
      </c>
      <c r="D117" s="214" t="s">
        <v>154</v>
      </c>
      <c r="E117" s="215" t="s">
        <v>177</v>
      </c>
      <c r="F117" s="216" t="s">
        <v>178</v>
      </c>
      <c r="G117" s="217" t="s">
        <v>179</v>
      </c>
      <c r="H117" s="218">
        <v>39</v>
      </c>
      <c r="I117" s="219"/>
      <c r="J117" s="220">
        <f>ROUND(I117*H117,2)</f>
        <v>0</v>
      </c>
      <c r="K117" s="216" t="s">
        <v>158</v>
      </c>
      <c r="L117" s="46"/>
      <c r="M117" s="221" t="s">
        <v>19</v>
      </c>
      <c r="N117" s="222" t="s">
        <v>43</v>
      </c>
      <c r="O117" s="86"/>
      <c r="P117" s="223">
        <f>O117*H117</f>
        <v>0</v>
      </c>
      <c r="Q117" s="223">
        <v>0</v>
      </c>
      <c r="R117" s="223">
        <f>Q117*H117</f>
        <v>0</v>
      </c>
      <c r="S117" s="223">
        <v>0.20499999999999999</v>
      </c>
      <c r="T117" s="224">
        <f>S117*H117</f>
        <v>7.9949999999999992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5" t="s">
        <v>159</v>
      </c>
      <c r="AT117" s="225" t="s">
        <v>154</v>
      </c>
      <c r="AU117" s="225" t="s">
        <v>81</v>
      </c>
      <c r="AY117" s="19" t="s">
        <v>152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9" t="s">
        <v>79</v>
      </c>
      <c r="BK117" s="226">
        <f>ROUND(I117*H117,2)</f>
        <v>0</v>
      </c>
      <c r="BL117" s="19" t="s">
        <v>159</v>
      </c>
      <c r="BM117" s="225" t="s">
        <v>657</v>
      </c>
    </row>
    <row r="118" s="2" customFormat="1">
      <c r="A118" s="40"/>
      <c r="B118" s="41"/>
      <c r="C118" s="42"/>
      <c r="D118" s="227" t="s">
        <v>161</v>
      </c>
      <c r="E118" s="42"/>
      <c r="F118" s="228" t="s">
        <v>181</v>
      </c>
      <c r="G118" s="42"/>
      <c r="H118" s="42"/>
      <c r="I118" s="229"/>
      <c r="J118" s="42"/>
      <c r="K118" s="42"/>
      <c r="L118" s="46"/>
      <c r="M118" s="230"/>
      <c r="N118" s="231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161</v>
      </c>
      <c r="AU118" s="19" t="s">
        <v>81</v>
      </c>
    </row>
    <row r="119" s="14" customFormat="1">
      <c r="A119" s="14"/>
      <c r="B119" s="243"/>
      <c r="C119" s="244"/>
      <c r="D119" s="234" t="s">
        <v>163</v>
      </c>
      <c r="E119" s="245" t="s">
        <v>19</v>
      </c>
      <c r="F119" s="246" t="s">
        <v>921</v>
      </c>
      <c r="G119" s="244"/>
      <c r="H119" s="247">
        <v>39</v>
      </c>
      <c r="I119" s="248"/>
      <c r="J119" s="244"/>
      <c r="K119" s="244"/>
      <c r="L119" s="249"/>
      <c r="M119" s="250"/>
      <c r="N119" s="251"/>
      <c r="O119" s="251"/>
      <c r="P119" s="251"/>
      <c r="Q119" s="251"/>
      <c r="R119" s="251"/>
      <c r="S119" s="251"/>
      <c r="T119" s="252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3" t="s">
        <v>163</v>
      </c>
      <c r="AU119" s="253" t="s">
        <v>81</v>
      </c>
      <c r="AV119" s="14" t="s">
        <v>81</v>
      </c>
      <c r="AW119" s="14" t="s">
        <v>33</v>
      </c>
      <c r="AX119" s="14" t="s">
        <v>79</v>
      </c>
      <c r="AY119" s="253" t="s">
        <v>152</v>
      </c>
    </row>
    <row r="120" s="2" customFormat="1" ht="16.5" customHeight="1">
      <c r="A120" s="40"/>
      <c r="B120" s="41"/>
      <c r="C120" s="214" t="s">
        <v>195</v>
      </c>
      <c r="D120" s="214" t="s">
        <v>154</v>
      </c>
      <c r="E120" s="215" t="s">
        <v>525</v>
      </c>
      <c r="F120" s="216" t="s">
        <v>526</v>
      </c>
      <c r="G120" s="217" t="s">
        <v>157</v>
      </c>
      <c r="H120" s="218">
        <v>40</v>
      </c>
      <c r="I120" s="219"/>
      <c r="J120" s="220">
        <f>ROUND(I120*H120,2)</f>
        <v>0</v>
      </c>
      <c r="K120" s="216" t="s">
        <v>158</v>
      </c>
      <c r="L120" s="46"/>
      <c r="M120" s="221" t="s">
        <v>19</v>
      </c>
      <c r="N120" s="222" t="s">
        <v>43</v>
      </c>
      <c r="O120" s="86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5" t="s">
        <v>159</v>
      </c>
      <c r="AT120" s="225" t="s">
        <v>154</v>
      </c>
      <c r="AU120" s="225" t="s">
        <v>81</v>
      </c>
      <c r="AY120" s="19" t="s">
        <v>152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9" t="s">
        <v>79</v>
      </c>
      <c r="BK120" s="226">
        <f>ROUND(I120*H120,2)</f>
        <v>0</v>
      </c>
      <c r="BL120" s="19" t="s">
        <v>159</v>
      </c>
      <c r="BM120" s="225" t="s">
        <v>658</v>
      </c>
    </row>
    <row r="121" s="2" customFormat="1">
      <c r="A121" s="40"/>
      <c r="B121" s="41"/>
      <c r="C121" s="42"/>
      <c r="D121" s="227" t="s">
        <v>161</v>
      </c>
      <c r="E121" s="42"/>
      <c r="F121" s="228" t="s">
        <v>528</v>
      </c>
      <c r="G121" s="42"/>
      <c r="H121" s="42"/>
      <c r="I121" s="229"/>
      <c r="J121" s="42"/>
      <c r="K121" s="42"/>
      <c r="L121" s="46"/>
      <c r="M121" s="230"/>
      <c r="N121" s="231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161</v>
      </c>
      <c r="AU121" s="19" t="s">
        <v>81</v>
      </c>
    </row>
    <row r="122" s="14" customFormat="1">
      <c r="A122" s="14"/>
      <c r="B122" s="243"/>
      <c r="C122" s="244"/>
      <c r="D122" s="234" t="s">
        <v>163</v>
      </c>
      <c r="E122" s="245" t="s">
        <v>19</v>
      </c>
      <c r="F122" s="246" t="s">
        <v>397</v>
      </c>
      <c r="G122" s="244"/>
      <c r="H122" s="247">
        <v>40</v>
      </c>
      <c r="I122" s="248"/>
      <c r="J122" s="244"/>
      <c r="K122" s="244"/>
      <c r="L122" s="249"/>
      <c r="M122" s="250"/>
      <c r="N122" s="251"/>
      <c r="O122" s="251"/>
      <c r="P122" s="251"/>
      <c r="Q122" s="251"/>
      <c r="R122" s="251"/>
      <c r="S122" s="251"/>
      <c r="T122" s="252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3" t="s">
        <v>163</v>
      </c>
      <c r="AU122" s="253" t="s">
        <v>81</v>
      </c>
      <c r="AV122" s="14" t="s">
        <v>81</v>
      </c>
      <c r="AW122" s="14" t="s">
        <v>33</v>
      </c>
      <c r="AX122" s="14" t="s">
        <v>79</v>
      </c>
      <c r="AY122" s="253" t="s">
        <v>152</v>
      </c>
    </row>
    <row r="123" s="2" customFormat="1" ht="21.75" customHeight="1">
      <c r="A123" s="40"/>
      <c r="B123" s="41"/>
      <c r="C123" s="214" t="s">
        <v>202</v>
      </c>
      <c r="D123" s="214" t="s">
        <v>154</v>
      </c>
      <c r="E123" s="215" t="s">
        <v>659</v>
      </c>
      <c r="F123" s="216" t="s">
        <v>660</v>
      </c>
      <c r="G123" s="217" t="s">
        <v>186</v>
      </c>
      <c r="H123" s="218">
        <v>52.299999999999997</v>
      </c>
      <c r="I123" s="219"/>
      <c r="J123" s="220">
        <f>ROUND(I123*H123,2)</f>
        <v>0</v>
      </c>
      <c r="K123" s="216" t="s">
        <v>158</v>
      </c>
      <c r="L123" s="46"/>
      <c r="M123" s="221" t="s">
        <v>19</v>
      </c>
      <c r="N123" s="222" t="s">
        <v>43</v>
      </c>
      <c r="O123" s="86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159</v>
      </c>
      <c r="AT123" s="225" t="s">
        <v>154</v>
      </c>
      <c r="AU123" s="225" t="s">
        <v>81</v>
      </c>
      <c r="AY123" s="19" t="s">
        <v>152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79</v>
      </c>
      <c r="BK123" s="226">
        <f>ROUND(I123*H123,2)</f>
        <v>0</v>
      </c>
      <c r="BL123" s="19" t="s">
        <v>159</v>
      </c>
      <c r="BM123" s="225" t="s">
        <v>661</v>
      </c>
    </row>
    <row r="124" s="2" customFormat="1">
      <c r="A124" s="40"/>
      <c r="B124" s="41"/>
      <c r="C124" s="42"/>
      <c r="D124" s="227" t="s">
        <v>161</v>
      </c>
      <c r="E124" s="42"/>
      <c r="F124" s="228" t="s">
        <v>662</v>
      </c>
      <c r="G124" s="42"/>
      <c r="H124" s="42"/>
      <c r="I124" s="229"/>
      <c r="J124" s="42"/>
      <c r="K124" s="42"/>
      <c r="L124" s="46"/>
      <c r="M124" s="230"/>
      <c r="N124" s="231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161</v>
      </c>
      <c r="AU124" s="19" t="s">
        <v>81</v>
      </c>
    </row>
    <row r="125" s="13" customFormat="1">
      <c r="A125" s="13"/>
      <c r="B125" s="232"/>
      <c r="C125" s="233"/>
      <c r="D125" s="234" t="s">
        <v>163</v>
      </c>
      <c r="E125" s="235" t="s">
        <v>19</v>
      </c>
      <c r="F125" s="236" t="s">
        <v>534</v>
      </c>
      <c r="G125" s="233"/>
      <c r="H125" s="235" t="s">
        <v>19</v>
      </c>
      <c r="I125" s="237"/>
      <c r="J125" s="233"/>
      <c r="K125" s="233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163</v>
      </c>
      <c r="AU125" s="242" t="s">
        <v>81</v>
      </c>
      <c r="AV125" s="13" t="s">
        <v>79</v>
      </c>
      <c r="AW125" s="13" t="s">
        <v>33</v>
      </c>
      <c r="AX125" s="13" t="s">
        <v>72</v>
      </c>
      <c r="AY125" s="242" t="s">
        <v>152</v>
      </c>
    </row>
    <row r="126" s="14" customFormat="1">
      <c r="A126" s="14"/>
      <c r="B126" s="243"/>
      <c r="C126" s="244"/>
      <c r="D126" s="234" t="s">
        <v>163</v>
      </c>
      <c r="E126" s="245" t="s">
        <v>19</v>
      </c>
      <c r="F126" s="246" t="s">
        <v>922</v>
      </c>
      <c r="G126" s="244"/>
      <c r="H126" s="247">
        <v>9</v>
      </c>
      <c r="I126" s="248"/>
      <c r="J126" s="244"/>
      <c r="K126" s="244"/>
      <c r="L126" s="249"/>
      <c r="M126" s="250"/>
      <c r="N126" s="251"/>
      <c r="O126" s="251"/>
      <c r="P126" s="251"/>
      <c r="Q126" s="251"/>
      <c r="R126" s="251"/>
      <c r="S126" s="251"/>
      <c r="T126" s="25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3" t="s">
        <v>163</v>
      </c>
      <c r="AU126" s="253" t="s">
        <v>81</v>
      </c>
      <c r="AV126" s="14" t="s">
        <v>81</v>
      </c>
      <c r="AW126" s="14" t="s">
        <v>33</v>
      </c>
      <c r="AX126" s="14" t="s">
        <v>72</v>
      </c>
      <c r="AY126" s="253" t="s">
        <v>152</v>
      </c>
    </row>
    <row r="127" s="13" customFormat="1">
      <c r="A127" s="13"/>
      <c r="B127" s="232"/>
      <c r="C127" s="233"/>
      <c r="D127" s="234" t="s">
        <v>163</v>
      </c>
      <c r="E127" s="235" t="s">
        <v>19</v>
      </c>
      <c r="F127" s="236" t="s">
        <v>189</v>
      </c>
      <c r="G127" s="233"/>
      <c r="H127" s="235" t="s">
        <v>19</v>
      </c>
      <c r="I127" s="237"/>
      <c r="J127" s="233"/>
      <c r="K127" s="233"/>
      <c r="L127" s="238"/>
      <c r="M127" s="239"/>
      <c r="N127" s="240"/>
      <c r="O127" s="240"/>
      <c r="P127" s="240"/>
      <c r="Q127" s="240"/>
      <c r="R127" s="240"/>
      <c r="S127" s="240"/>
      <c r="T127" s="24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163</v>
      </c>
      <c r="AU127" s="242" t="s">
        <v>81</v>
      </c>
      <c r="AV127" s="13" t="s">
        <v>79</v>
      </c>
      <c r="AW127" s="13" t="s">
        <v>33</v>
      </c>
      <c r="AX127" s="13" t="s">
        <v>72</v>
      </c>
      <c r="AY127" s="242" t="s">
        <v>152</v>
      </c>
    </row>
    <row r="128" s="14" customFormat="1">
      <c r="A128" s="14"/>
      <c r="B128" s="243"/>
      <c r="C128" s="244"/>
      <c r="D128" s="234" t="s">
        <v>163</v>
      </c>
      <c r="E128" s="245" t="s">
        <v>19</v>
      </c>
      <c r="F128" s="246" t="s">
        <v>923</v>
      </c>
      <c r="G128" s="244"/>
      <c r="H128" s="247">
        <v>5.4000000000000004</v>
      </c>
      <c r="I128" s="248"/>
      <c r="J128" s="244"/>
      <c r="K128" s="244"/>
      <c r="L128" s="249"/>
      <c r="M128" s="250"/>
      <c r="N128" s="251"/>
      <c r="O128" s="251"/>
      <c r="P128" s="251"/>
      <c r="Q128" s="251"/>
      <c r="R128" s="251"/>
      <c r="S128" s="251"/>
      <c r="T128" s="25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3" t="s">
        <v>163</v>
      </c>
      <c r="AU128" s="253" t="s">
        <v>81</v>
      </c>
      <c r="AV128" s="14" t="s">
        <v>81</v>
      </c>
      <c r="AW128" s="14" t="s">
        <v>33</v>
      </c>
      <c r="AX128" s="14" t="s">
        <v>72</v>
      </c>
      <c r="AY128" s="253" t="s">
        <v>152</v>
      </c>
    </row>
    <row r="129" s="13" customFormat="1">
      <c r="A129" s="13"/>
      <c r="B129" s="232"/>
      <c r="C129" s="233"/>
      <c r="D129" s="234" t="s">
        <v>163</v>
      </c>
      <c r="E129" s="235" t="s">
        <v>19</v>
      </c>
      <c r="F129" s="236" t="s">
        <v>191</v>
      </c>
      <c r="G129" s="233"/>
      <c r="H129" s="235" t="s">
        <v>19</v>
      </c>
      <c r="I129" s="237"/>
      <c r="J129" s="233"/>
      <c r="K129" s="233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163</v>
      </c>
      <c r="AU129" s="242" t="s">
        <v>81</v>
      </c>
      <c r="AV129" s="13" t="s">
        <v>79</v>
      </c>
      <c r="AW129" s="13" t="s">
        <v>33</v>
      </c>
      <c r="AX129" s="13" t="s">
        <v>72</v>
      </c>
      <c r="AY129" s="242" t="s">
        <v>152</v>
      </c>
    </row>
    <row r="130" s="13" customFormat="1">
      <c r="A130" s="13"/>
      <c r="B130" s="232"/>
      <c r="C130" s="233"/>
      <c r="D130" s="234" t="s">
        <v>163</v>
      </c>
      <c r="E130" s="235" t="s">
        <v>19</v>
      </c>
      <c r="F130" s="236" t="s">
        <v>192</v>
      </c>
      <c r="G130" s="233"/>
      <c r="H130" s="235" t="s">
        <v>19</v>
      </c>
      <c r="I130" s="237"/>
      <c r="J130" s="233"/>
      <c r="K130" s="233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163</v>
      </c>
      <c r="AU130" s="242" t="s">
        <v>81</v>
      </c>
      <c r="AV130" s="13" t="s">
        <v>79</v>
      </c>
      <c r="AW130" s="13" t="s">
        <v>33</v>
      </c>
      <c r="AX130" s="13" t="s">
        <v>72</v>
      </c>
      <c r="AY130" s="242" t="s">
        <v>152</v>
      </c>
    </row>
    <row r="131" s="14" customFormat="1">
      <c r="A131" s="14"/>
      <c r="B131" s="243"/>
      <c r="C131" s="244"/>
      <c r="D131" s="234" t="s">
        <v>163</v>
      </c>
      <c r="E131" s="245" t="s">
        <v>19</v>
      </c>
      <c r="F131" s="246" t="s">
        <v>924</v>
      </c>
      <c r="G131" s="244"/>
      <c r="H131" s="247">
        <v>37.899999999999999</v>
      </c>
      <c r="I131" s="248"/>
      <c r="J131" s="244"/>
      <c r="K131" s="244"/>
      <c r="L131" s="249"/>
      <c r="M131" s="250"/>
      <c r="N131" s="251"/>
      <c r="O131" s="251"/>
      <c r="P131" s="251"/>
      <c r="Q131" s="251"/>
      <c r="R131" s="251"/>
      <c r="S131" s="251"/>
      <c r="T131" s="25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3" t="s">
        <v>163</v>
      </c>
      <c r="AU131" s="253" t="s">
        <v>81</v>
      </c>
      <c r="AV131" s="14" t="s">
        <v>81</v>
      </c>
      <c r="AW131" s="14" t="s">
        <v>33</v>
      </c>
      <c r="AX131" s="14" t="s">
        <v>72</v>
      </c>
      <c r="AY131" s="253" t="s">
        <v>152</v>
      </c>
    </row>
    <row r="132" s="15" customFormat="1">
      <c r="A132" s="15"/>
      <c r="B132" s="254"/>
      <c r="C132" s="255"/>
      <c r="D132" s="234" t="s">
        <v>163</v>
      </c>
      <c r="E132" s="256" t="s">
        <v>19</v>
      </c>
      <c r="F132" s="257" t="s">
        <v>194</v>
      </c>
      <c r="G132" s="255"/>
      <c r="H132" s="258">
        <v>52.299999999999997</v>
      </c>
      <c r="I132" s="259"/>
      <c r="J132" s="255"/>
      <c r="K132" s="255"/>
      <c r="L132" s="260"/>
      <c r="M132" s="261"/>
      <c r="N132" s="262"/>
      <c r="O132" s="262"/>
      <c r="P132" s="262"/>
      <c r="Q132" s="262"/>
      <c r="R132" s="262"/>
      <c r="S132" s="262"/>
      <c r="T132" s="263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4" t="s">
        <v>163</v>
      </c>
      <c r="AU132" s="264" t="s">
        <v>81</v>
      </c>
      <c r="AV132" s="15" t="s">
        <v>159</v>
      </c>
      <c r="AW132" s="15" t="s">
        <v>33</v>
      </c>
      <c r="AX132" s="15" t="s">
        <v>79</v>
      </c>
      <c r="AY132" s="264" t="s">
        <v>152</v>
      </c>
    </row>
    <row r="133" s="2" customFormat="1" ht="24.15" customHeight="1">
      <c r="A133" s="40"/>
      <c r="B133" s="41"/>
      <c r="C133" s="214" t="s">
        <v>208</v>
      </c>
      <c r="D133" s="214" t="s">
        <v>154</v>
      </c>
      <c r="E133" s="215" t="s">
        <v>538</v>
      </c>
      <c r="F133" s="216" t="s">
        <v>539</v>
      </c>
      <c r="G133" s="217" t="s">
        <v>186</v>
      </c>
      <c r="H133" s="218">
        <v>48.564</v>
      </c>
      <c r="I133" s="219"/>
      <c r="J133" s="220">
        <f>ROUND(I133*H133,2)</f>
        <v>0</v>
      </c>
      <c r="K133" s="216" t="s">
        <v>158</v>
      </c>
      <c r="L133" s="46"/>
      <c r="M133" s="221" t="s">
        <v>19</v>
      </c>
      <c r="N133" s="222" t="s">
        <v>43</v>
      </c>
      <c r="O133" s="86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5" t="s">
        <v>159</v>
      </c>
      <c r="AT133" s="225" t="s">
        <v>154</v>
      </c>
      <c r="AU133" s="225" t="s">
        <v>81</v>
      </c>
      <c r="AY133" s="19" t="s">
        <v>152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9" t="s">
        <v>79</v>
      </c>
      <c r="BK133" s="226">
        <f>ROUND(I133*H133,2)</f>
        <v>0</v>
      </c>
      <c r="BL133" s="19" t="s">
        <v>159</v>
      </c>
      <c r="BM133" s="225" t="s">
        <v>666</v>
      </c>
    </row>
    <row r="134" s="2" customFormat="1">
      <c r="A134" s="40"/>
      <c r="B134" s="41"/>
      <c r="C134" s="42"/>
      <c r="D134" s="227" t="s">
        <v>161</v>
      </c>
      <c r="E134" s="42"/>
      <c r="F134" s="228" t="s">
        <v>541</v>
      </c>
      <c r="G134" s="42"/>
      <c r="H134" s="42"/>
      <c r="I134" s="229"/>
      <c r="J134" s="42"/>
      <c r="K134" s="42"/>
      <c r="L134" s="46"/>
      <c r="M134" s="230"/>
      <c r="N134" s="231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161</v>
      </c>
      <c r="AU134" s="19" t="s">
        <v>81</v>
      </c>
    </row>
    <row r="135" s="13" customFormat="1">
      <c r="A135" s="13"/>
      <c r="B135" s="232"/>
      <c r="C135" s="233"/>
      <c r="D135" s="234" t="s">
        <v>163</v>
      </c>
      <c r="E135" s="235" t="s">
        <v>19</v>
      </c>
      <c r="F135" s="236" t="s">
        <v>200</v>
      </c>
      <c r="G135" s="233"/>
      <c r="H135" s="235" t="s">
        <v>19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163</v>
      </c>
      <c r="AU135" s="242" t="s">
        <v>81</v>
      </c>
      <c r="AV135" s="13" t="s">
        <v>79</v>
      </c>
      <c r="AW135" s="13" t="s">
        <v>33</v>
      </c>
      <c r="AX135" s="13" t="s">
        <v>72</v>
      </c>
      <c r="AY135" s="242" t="s">
        <v>152</v>
      </c>
    </row>
    <row r="136" s="14" customFormat="1">
      <c r="A136" s="14"/>
      <c r="B136" s="243"/>
      <c r="C136" s="244"/>
      <c r="D136" s="234" t="s">
        <v>163</v>
      </c>
      <c r="E136" s="245" t="s">
        <v>19</v>
      </c>
      <c r="F136" s="246" t="s">
        <v>925</v>
      </c>
      <c r="G136" s="244"/>
      <c r="H136" s="247">
        <v>48.564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3" t="s">
        <v>163</v>
      </c>
      <c r="AU136" s="253" t="s">
        <v>81</v>
      </c>
      <c r="AV136" s="14" t="s">
        <v>81</v>
      </c>
      <c r="AW136" s="14" t="s">
        <v>33</v>
      </c>
      <c r="AX136" s="14" t="s">
        <v>79</v>
      </c>
      <c r="AY136" s="253" t="s">
        <v>152</v>
      </c>
    </row>
    <row r="137" s="2" customFormat="1" ht="37.8" customHeight="1">
      <c r="A137" s="40"/>
      <c r="B137" s="41"/>
      <c r="C137" s="214" t="s">
        <v>214</v>
      </c>
      <c r="D137" s="214" t="s">
        <v>154</v>
      </c>
      <c r="E137" s="215" t="s">
        <v>203</v>
      </c>
      <c r="F137" s="216" t="s">
        <v>204</v>
      </c>
      <c r="G137" s="217" t="s">
        <v>186</v>
      </c>
      <c r="H137" s="218">
        <v>106.864</v>
      </c>
      <c r="I137" s="219"/>
      <c r="J137" s="220">
        <f>ROUND(I137*H137,2)</f>
        <v>0</v>
      </c>
      <c r="K137" s="216" t="s">
        <v>158</v>
      </c>
      <c r="L137" s="46"/>
      <c r="M137" s="221" t="s">
        <v>19</v>
      </c>
      <c r="N137" s="222" t="s">
        <v>43</v>
      </c>
      <c r="O137" s="86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5" t="s">
        <v>159</v>
      </c>
      <c r="AT137" s="225" t="s">
        <v>154</v>
      </c>
      <c r="AU137" s="225" t="s">
        <v>81</v>
      </c>
      <c r="AY137" s="19" t="s">
        <v>152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9" t="s">
        <v>79</v>
      </c>
      <c r="BK137" s="226">
        <f>ROUND(I137*H137,2)</f>
        <v>0</v>
      </c>
      <c r="BL137" s="19" t="s">
        <v>159</v>
      </c>
      <c r="BM137" s="225" t="s">
        <v>667</v>
      </c>
    </row>
    <row r="138" s="2" customFormat="1">
      <c r="A138" s="40"/>
      <c r="B138" s="41"/>
      <c r="C138" s="42"/>
      <c r="D138" s="227" t="s">
        <v>161</v>
      </c>
      <c r="E138" s="42"/>
      <c r="F138" s="228" t="s">
        <v>206</v>
      </c>
      <c r="G138" s="42"/>
      <c r="H138" s="42"/>
      <c r="I138" s="229"/>
      <c r="J138" s="42"/>
      <c r="K138" s="42"/>
      <c r="L138" s="46"/>
      <c r="M138" s="230"/>
      <c r="N138" s="231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161</v>
      </c>
      <c r="AU138" s="19" t="s">
        <v>81</v>
      </c>
    </row>
    <row r="139" s="14" customFormat="1">
      <c r="A139" s="14"/>
      <c r="B139" s="243"/>
      <c r="C139" s="244"/>
      <c r="D139" s="234" t="s">
        <v>163</v>
      </c>
      <c r="E139" s="245" t="s">
        <v>19</v>
      </c>
      <c r="F139" s="246" t="s">
        <v>668</v>
      </c>
      <c r="G139" s="244"/>
      <c r="H139" s="247">
        <v>6</v>
      </c>
      <c r="I139" s="248"/>
      <c r="J139" s="244"/>
      <c r="K139" s="244"/>
      <c r="L139" s="249"/>
      <c r="M139" s="250"/>
      <c r="N139" s="251"/>
      <c r="O139" s="251"/>
      <c r="P139" s="251"/>
      <c r="Q139" s="251"/>
      <c r="R139" s="251"/>
      <c r="S139" s="251"/>
      <c r="T139" s="25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3" t="s">
        <v>163</v>
      </c>
      <c r="AU139" s="253" t="s">
        <v>81</v>
      </c>
      <c r="AV139" s="14" t="s">
        <v>81</v>
      </c>
      <c r="AW139" s="14" t="s">
        <v>33</v>
      </c>
      <c r="AX139" s="14" t="s">
        <v>72</v>
      </c>
      <c r="AY139" s="253" t="s">
        <v>152</v>
      </c>
    </row>
    <row r="140" s="14" customFormat="1">
      <c r="A140" s="14"/>
      <c r="B140" s="243"/>
      <c r="C140" s="244"/>
      <c r="D140" s="234" t="s">
        <v>163</v>
      </c>
      <c r="E140" s="245" t="s">
        <v>19</v>
      </c>
      <c r="F140" s="246" t="s">
        <v>926</v>
      </c>
      <c r="G140" s="244"/>
      <c r="H140" s="247">
        <v>100.864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3" t="s">
        <v>163</v>
      </c>
      <c r="AU140" s="253" t="s">
        <v>81</v>
      </c>
      <c r="AV140" s="14" t="s">
        <v>81</v>
      </c>
      <c r="AW140" s="14" t="s">
        <v>33</v>
      </c>
      <c r="AX140" s="14" t="s">
        <v>72</v>
      </c>
      <c r="AY140" s="253" t="s">
        <v>152</v>
      </c>
    </row>
    <row r="141" s="15" customFormat="1">
      <c r="A141" s="15"/>
      <c r="B141" s="254"/>
      <c r="C141" s="255"/>
      <c r="D141" s="234" t="s">
        <v>163</v>
      </c>
      <c r="E141" s="256" t="s">
        <v>19</v>
      </c>
      <c r="F141" s="257" t="s">
        <v>194</v>
      </c>
      <c r="G141" s="255"/>
      <c r="H141" s="258">
        <v>106.864</v>
      </c>
      <c r="I141" s="259"/>
      <c r="J141" s="255"/>
      <c r="K141" s="255"/>
      <c r="L141" s="260"/>
      <c r="M141" s="261"/>
      <c r="N141" s="262"/>
      <c r="O141" s="262"/>
      <c r="P141" s="262"/>
      <c r="Q141" s="262"/>
      <c r="R141" s="262"/>
      <c r="S141" s="262"/>
      <c r="T141" s="263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4" t="s">
        <v>163</v>
      </c>
      <c r="AU141" s="264" t="s">
        <v>81</v>
      </c>
      <c r="AV141" s="15" t="s">
        <v>159</v>
      </c>
      <c r="AW141" s="15" t="s">
        <v>33</v>
      </c>
      <c r="AX141" s="15" t="s">
        <v>79</v>
      </c>
      <c r="AY141" s="264" t="s">
        <v>152</v>
      </c>
    </row>
    <row r="142" s="2" customFormat="1" ht="37.8" customHeight="1">
      <c r="A142" s="40"/>
      <c r="B142" s="41"/>
      <c r="C142" s="214" t="s">
        <v>219</v>
      </c>
      <c r="D142" s="214" t="s">
        <v>154</v>
      </c>
      <c r="E142" s="215" t="s">
        <v>209</v>
      </c>
      <c r="F142" s="216" t="s">
        <v>670</v>
      </c>
      <c r="G142" s="217" t="s">
        <v>186</v>
      </c>
      <c r="H142" s="218">
        <v>534.32000000000005</v>
      </c>
      <c r="I142" s="219"/>
      <c r="J142" s="220">
        <f>ROUND(I142*H142,2)</f>
        <v>0</v>
      </c>
      <c r="K142" s="216" t="s">
        <v>158</v>
      </c>
      <c r="L142" s="46"/>
      <c r="M142" s="221" t="s">
        <v>19</v>
      </c>
      <c r="N142" s="222" t="s">
        <v>43</v>
      </c>
      <c r="O142" s="86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5" t="s">
        <v>159</v>
      </c>
      <c r="AT142" s="225" t="s">
        <v>154</v>
      </c>
      <c r="AU142" s="225" t="s">
        <v>81</v>
      </c>
      <c r="AY142" s="19" t="s">
        <v>152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9" t="s">
        <v>79</v>
      </c>
      <c r="BK142" s="226">
        <f>ROUND(I142*H142,2)</f>
        <v>0</v>
      </c>
      <c r="BL142" s="19" t="s">
        <v>159</v>
      </c>
      <c r="BM142" s="225" t="s">
        <v>671</v>
      </c>
    </row>
    <row r="143" s="2" customFormat="1">
      <c r="A143" s="40"/>
      <c r="B143" s="41"/>
      <c r="C143" s="42"/>
      <c r="D143" s="227" t="s">
        <v>161</v>
      </c>
      <c r="E143" s="42"/>
      <c r="F143" s="228" t="s">
        <v>212</v>
      </c>
      <c r="G143" s="42"/>
      <c r="H143" s="42"/>
      <c r="I143" s="229"/>
      <c r="J143" s="42"/>
      <c r="K143" s="42"/>
      <c r="L143" s="46"/>
      <c r="M143" s="230"/>
      <c r="N143" s="231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161</v>
      </c>
      <c r="AU143" s="19" t="s">
        <v>81</v>
      </c>
    </row>
    <row r="144" s="14" customFormat="1">
      <c r="A144" s="14"/>
      <c r="B144" s="243"/>
      <c r="C144" s="244"/>
      <c r="D144" s="234" t="s">
        <v>163</v>
      </c>
      <c r="E144" s="245" t="s">
        <v>19</v>
      </c>
      <c r="F144" s="246" t="s">
        <v>927</v>
      </c>
      <c r="G144" s="244"/>
      <c r="H144" s="247">
        <v>534.32000000000005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163</v>
      </c>
      <c r="AU144" s="253" t="s">
        <v>81</v>
      </c>
      <c r="AV144" s="14" t="s">
        <v>81</v>
      </c>
      <c r="AW144" s="14" t="s">
        <v>33</v>
      </c>
      <c r="AX144" s="14" t="s">
        <v>79</v>
      </c>
      <c r="AY144" s="253" t="s">
        <v>152</v>
      </c>
    </row>
    <row r="145" s="2" customFormat="1" ht="24.15" customHeight="1">
      <c r="A145" s="40"/>
      <c r="B145" s="41"/>
      <c r="C145" s="214" t="s">
        <v>227</v>
      </c>
      <c r="D145" s="214" t="s">
        <v>154</v>
      </c>
      <c r="E145" s="215" t="s">
        <v>928</v>
      </c>
      <c r="F145" s="216" t="s">
        <v>929</v>
      </c>
      <c r="G145" s="217" t="s">
        <v>186</v>
      </c>
      <c r="H145" s="218">
        <v>106.864</v>
      </c>
      <c r="I145" s="219"/>
      <c r="J145" s="220">
        <f>ROUND(I145*H145,2)</f>
        <v>0</v>
      </c>
      <c r="K145" s="216" t="s">
        <v>158</v>
      </c>
      <c r="L145" s="46"/>
      <c r="M145" s="221" t="s">
        <v>19</v>
      </c>
      <c r="N145" s="222" t="s">
        <v>43</v>
      </c>
      <c r="O145" s="86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5" t="s">
        <v>159</v>
      </c>
      <c r="AT145" s="225" t="s">
        <v>154</v>
      </c>
      <c r="AU145" s="225" t="s">
        <v>81</v>
      </c>
      <c r="AY145" s="19" t="s">
        <v>152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9" t="s">
        <v>79</v>
      </c>
      <c r="BK145" s="226">
        <f>ROUND(I145*H145,2)</f>
        <v>0</v>
      </c>
      <c r="BL145" s="19" t="s">
        <v>159</v>
      </c>
      <c r="BM145" s="225" t="s">
        <v>673</v>
      </c>
    </row>
    <row r="146" s="2" customFormat="1">
      <c r="A146" s="40"/>
      <c r="B146" s="41"/>
      <c r="C146" s="42"/>
      <c r="D146" s="227" t="s">
        <v>161</v>
      </c>
      <c r="E146" s="42"/>
      <c r="F146" s="228" t="s">
        <v>930</v>
      </c>
      <c r="G146" s="42"/>
      <c r="H146" s="42"/>
      <c r="I146" s="229"/>
      <c r="J146" s="42"/>
      <c r="K146" s="42"/>
      <c r="L146" s="46"/>
      <c r="M146" s="230"/>
      <c r="N146" s="231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161</v>
      </c>
      <c r="AU146" s="19" t="s">
        <v>81</v>
      </c>
    </row>
    <row r="147" s="2" customFormat="1" ht="24.15" customHeight="1">
      <c r="A147" s="40"/>
      <c r="B147" s="41"/>
      <c r="C147" s="214" t="s">
        <v>8</v>
      </c>
      <c r="D147" s="214" t="s">
        <v>154</v>
      </c>
      <c r="E147" s="215" t="s">
        <v>220</v>
      </c>
      <c r="F147" s="216" t="s">
        <v>221</v>
      </c>
      <c r="G147" s="217" t="s">
        <v>186</v>
      </c>
      <c r="H147" s="218">
        <v>39.399999999999999</v>
      </c>
      <c r="I147" s="219"/>
      <c r="J147" s="220">
        <f>ROUND(I147*H147,2)</f>
        <v>0</v>
      </c>
      <c r="K147" s="216" t="s">
        <v>158</v>
      </c>
      <c r="L147" s="46"/>
      <c r="M147" s="221" t="s">
        <v>19</v>
      </c>
      <c r="N147" s="222" t="s">
        <v>43</v>
      </c>
      <c r="O147" s="86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5" t="s">
        <v>159</v>
      </c>
      <c r="AT147" s="225" t="s">
        <v>154</v>
      </c>
      <c r="AU147" s="225" t="s">
        <v>81</v>
      </c>
      <c r="AY147" s="19" t="s">
        <v>152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9" t="s">
        <v>79</v>
      </c>
      <c r="BK147" s="226">
        <f>ROUND(I147*H147,2)</f>
        <v>0</v>
      </c>
      <c r="BL147" s="19" t="s">
        <v>159</v>
      </c>
      <c r="BM147" s="225" t="s">
        <v>674</v>
      </c>
    </row>
    <row r="148" s="2" customFormat="1">
      <c r="A148" s="40"/>
      <c r="B148" s="41"/>
      <c r="C148" s="42"/>
      <c r="D148" s="227" t="s">
        <v>161</v>
      </c>
      <c r="E148" s="42"/>
      <c r="F148" s="228" t="s">
        <v>223</v>
      </c>
      <c r="G148" s="42"/>
      <c r="H148" s="42"/>
      <c r="I148" s="229"/>
      <c r="J148" s="42"/>
      <c r="K148" s="42"/>
      <c r="L148" s="46"/>
      <c r="M148" s="230"/>
      <c r="N148" s="231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161</v>
      </c>
      <c r="AU148" s="19" t="s">
        <v>81</v>
      </c>
    </row>
    <row r="149" s="13" customFormat="1">
      <c r="A149" s="13"/>
      <c r="B149" s="232"/>
      <c r="C149" s="233"/>
      <c r="D149" s="234" t="s">
        <v>163</v>
      </c>
      <c r="E149" s="235" t="s">
        <v>19</v>
      </c>
      <c r="F149" s="236" t="s">
        <v>534</v>
      </c>
      <c r="G149" s="233"/>
      <c r="H149" s="235" t="s">
        <v>19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163</v>
      </c>
      <c r="AU149" s="242" t="s">
        <v>81</v>
      </c>
      <c r="AV149" s="13" t="s">
        <v>79</v>
      </c>
      <c r="AW149" s="13" t="s">
        <v>33</v>
      </c>
      <c r="AX149" s="13" t="s">
        <v>72</v>
      </c>
      <c r="AY149" s="242" t="s">
        <v>152</v>
      </c>
    </row>
    <row r="150" s="14" customFormat="1">
      <c r="A150" s="14"/>
      <c r="B150" s="243"/>
      <c r="C150" s="244"/>
      <c r="D150" s="234" t="s">
        <v>163</v>
      </c>
      <c r="E150" s="245" t="s">
        <v>19</v>
      </c>
      <c r="F150" s="246" t="s">
        <v>931</v>
      </c>
      <c r="G150" s="244"/>
      <c r="H150" s="247">
        <v>15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163</v>
      </c>
      <c r="AU150" s="253" t="s">
        <v>81</v>
      </c>
      <c r="AV150" s="14" t="s">
        <v>81</v>
      </c>
      <c r="AW150" s="14" t="s">
        <v>33</v>
      </c>
      <c r="AX150" s="14" t="s">
        <v>72</v>
      </c>
      <c r="AY150" s="253" t="s">
        <v>152</v>
      </c>
    </row>
    <row r="151" s="13" customFormat="1">
      <c r="A151" s="13"/>
      <c r="B151" s="232"/>
      <c r="C151" s="233"/>
      <c r="D151" s="234" t="s">
        <v>163</v>
      </c>
      <c r="E151" s="235" t="s">
        <v>19</v>
      </c>
      <c r="F151" s="236" t="s">
        <v>189</v>
      </c>
      <c r="G151" s="233"/>
      <c r="H151" s="235" t="s">
        <v>19</v>
      </c>
      <c r="I151" s="237"/>
      <c r="J151" s="233"/>
      <c r="K151" s="233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163</v>
      </c>
      <c r="AU151" s="242" t="s">
        <v>81</v>
      </c>
      <c r="AV151" s="13" t="s">
        <v>79</v>
      </c>
      <c r="AW151" s="13" t="s">
        <v>33</v>
      </c>
      <c r="AX151" s="13" t="s">
        <v>72</v>
      </c>
      <c r="AY151" s="242" t="s">
        <v>152</v>
      </c>
    </row>
    <row r="152" s="14" customFormat="1">
      <c r="A152" s="14"/>
      <c r="B152" s="243"/>
      <c r="C152" s="244"/>
      <c r="D152" s="234" t="s">
        <v>163</v>
      </c>
      <c r="E152" s="245" t="s">
        <v>19</v>
      </c>
      <c r="F152" s="246" t="s">
        <v>818</v>
      </c>
      <c r="G152" s="244"/>
      <c r="H152" s="247">
        <v>13.5</v>
      </c>
      <c r="I152" s="248"/>
      <c r="J152" s="244"/>
      <c r="K152" s="244"/>
      <c r="L152" s="249"/>
      <c r="M152" s="250"/>
      <c r="N152" s="251"/>
      <c r="O152" s="251"/>
      <c r="P152" s="251"/>
      <c r="Q152" s="251"/>
      <c r="R152" s="251"/>
      <c r="S152" s="251"/>
      <c r="T152" s="25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3" t="s">
        <v>163</v>
      </c>
      <c r="AU152" s="253" t="s">
        <v>81</v>
      </c>
      <c r="AV152" s="14" t="s">
        <v>81</v>
      </c>
      <c r="AW152" s="14" t="s">
        <v>33</v>
      </c>
      <c r="AX152" s="14" t="s">
        <v>72</v>
      </c>
      <c r="AY152" s="253" t="s">
        <v>152</v>
      </c>
    </row>
    <row r="153" s="13" customFormat="1">
      <c r="A153" s="13"/>
      <c r="B153" s="232"/>
      <c r="C153" s="233"/>
      <c r="D153" s="234" t="s">
        <v>163</v>
      </c>
      <c r="E153" s="235" t="s">
        <v>19</v>
      </c>
      <c r="F153" s="236" t="s">
        <v>225</v>
      </c>
      <c r="G153" s="233"/>
      <c r="H153" s="235" t="s">
        <v>19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163</v>
      </c>
      <c r="AU153" s="242" t="s">
        <v>81</v>
      </c>
      <c r="AV153" s="13" t="s">
        <v>79</v>
      </c>
      <c r="AW153" s="13" t="s">
        <v>33</v>
      </c>
      <c r="AX153" s="13" t="s">
        <v>72</v>
      </c>
      <c r="AY153" s="242" t="s">
        <v>152</v>
      </c>
    </row>
    <row r="154" s="14" customFormat="1">
      <c r="A154" s="14"/>
      <c r="B154" s="243"/>
      <c r="C154" s="244"/>
      <c r="D154" s="234" t="s">
        <v>163</v>
      </c>
      <c r="E154" s="245" t="s">
        <v>19</v>
      </c>
      <c r="F154" s="246" t="s">
        <v>932</v>
      </c>
      <c r="G154" s="244"/>
      <c r="H154" s="247">
        <v>10.9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163</v>
      </c>
      <c r="AU154" s="253" t="s">
        <v>81</v>
      </c>
      <c r="AV154" s="14" t="s">
        <v>81</v>
      </c>
      <c r="AW154" s="14" t="s">
        <v>33</v>
      </c>
      <c r="AX154" s="14" t="s">
        <v>72</v>
      </c>
      <c r="AY154" s="253" t="s">
        <v>152</v>
      </c>
    </row>
    <row r="155" s="15" customFormat="1">
      <c r="A155" s="15"/>
      <c r="B155" s="254"/>
      <c r="C155" s="255"/>
      <c r="D155" s="234" t="s">
        <v>163</v>
      </c>
      <c r="E155" s="256" t="s">
        <v>19</v>
      </c>
      <c r="F155" s="257" t="s">
        <v>194</v>
      </c>
      <c r="G155" s="255"/>
      <c r="H155" s="258">
        <v>39.399999999999999</v>
      </c>
      <c r="I155" s="259"/>
      <c r="J155" s="255"/>
      <c r="K155" s="255"/>
      <c r="L155" s="260"/>
      <c r="M155" s="261"/>
      <c r="N155" s="262"/>
      <c r="O155" s="262"/>
      <c r="P155" s="262"/>
      <c r="Q155" s="262"/>
      <c r="R155" s="262"/>
      <c r="S155" s="262"/>
      <c r="T155" s="263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4" t="s">
        <v>163</v>
      </c>
      <c r="AU155" s="264" t="s">
        <v>81</v>
      </c>
      <c r="AV155" s="15" t="s">
        <v>159</v>
      </c>
      <c r="AW155" s="15" t="s">
        <v>33</v>
      </c>
      <c r="AX155" s="15" t="s">
        <v>79</v>
      </c>
      <c r="AY155" s="264" t="s">
        <v>152</v>
      </c>
    </row>
    <row r="156" s="2" customFormat="1" ht="16.5" customHeight="1">
      <c r="A156" s="40"/>
      <c r="B156" s="41"/>
      <c r="C156" s="265" t="s">
        <v>239</v>
      </c>
      <c r="D156" s="265" t="s">
        <v>228</v>
      </c>
      <c r="E156" s="266" t="s">
        <v>229</v>
      </c>
      <c r="F156" s="267" t="s">
        <v>230</v>
      </c>
      <c r="G156" s="268" t="s">
        <v>231</v>
      </c>
      <c r="H156" s="269">
        <v>78.799999999999997</v>
      </c>
      <c r="I156" s="270"/>
      <c r="J156" s="271">
        <f>ROUND(I156*H156,2)</f>
        <v>0</v>
      </c>
      <c r="K156" s="267" t="s">
        <v>158</v>
      </c>
      <c r="L156" s="272"/>
      <c r="M156" s="273" t="s">
        <v>19</v>
      </c>
      <c r="N156" s="274" t="s">
        <v>43</v>
      </c>
      <c r="O156" s="86"/>
      <c r="P156" s="223">
        <f>O156*H156</f>
        <v>0</v>
      </c>
      <c r="Q156" s="223">
        <v>1</v>
      </c>
      <c r="R156" s="223">
        <f>Q156*H156</f>
        <v>78.799999999999997</v>
      </c>
      <c r="S156" s="223">
        <v>0</v>
      </c>
      <c r="T156" s="224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5" t="s">
        <v>208</v>
      </c>
      <c r="AT156" s="225" t="s">
        <v>228</v>
      </c>
      <c r="AU156" s="225" t="s">
        <v>81</v>
      </c>
      <c r="AY156" s="19" t="s">
        <v>152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9" t="s">
        <v>79</v>
      </c>
      <c r="BK156" s="226">
        <f>ROUND(I156*H156,2)</f>
        <v>0</v>
      </c>
      <c r="BL156" s="19" t="s">
        <v>159</v>
      </c>
      <c r="BM156" s="225" t="s">
        <v>677</v>
      </c>
    </row>
    <row r="157" s="14" customFormat="1">
      <c r="A157" s="14"/>
      <c r="B157" s="243"/>
      <c r="C157" s="244"/>
      <c r="D157" s="234" t="s">
        <v>163</v>
      </c>
      <c r="E157" s="245" t="s">
        <v>19</v>
      </c>
      <c r="F157" s="246" t="s">
        <v>933</v>
      </c>
      <c r="G157" s="244"/>
      <c r="H157" s="247">
        <v>78.799999999999997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163</v>
      </c>
      <c r="AU157" s="253" t="s">
        <v>81</v>
      </c>
      <c r="AV157" s="14" t="s">
        <v>81</v>
      </c>
      <c r="AW157" s="14" t="s">
        <v>33</v>
      </c>
      <c r="AX157" s="14" t="s">
        <v>79</v>
      </c>
      <c r="AY157" s="253" t="s">
        <v>152</v>
      </c>
    </row>
    <row r="158" s="2" customFormat="1" ht="24.15" customHeight="1">
      <c r="A158" s="40"/>
      <c r="B158" s="41"/>
      <c r="C158" s="214" t="s">
        <v>245</v>
      </c>
      <c r="D158" s="214" t="s">
        <v>154</v>
      </c>
      <c r="E158" s="215" t="s">
        <v>234</v>
      </c>
      <c r="F158" s="216" t="s">
        <v>235</v>
      </c>
      <c r="G158" s="217" t="s">
        <v>231</v>
      </c>
      <c r="H158" s="218">
        <v>192.35499999999999</v>
      </c>
      <c r="I158" s="219"/>
      <c r="J158" s="220">
        <f>ROUND(I158*H158,2)</f>
        <v>0</v>
      </c>
      <c r="K158" s="216" t="s">
        <v>158</v>
      </c>
      <c r="L158" s="46"/>
      <c r="M158" s="221" t="s">
        <v>19</v>
      </c>
      <c r="N158" s="222" t="s">
        <v>43</v>
      </c>
      <c r="O158" s="86"/>
      <c r="P158" s="223">
        <f>O158*H158</f>
        <v>0</v>
      </c>
      <c r="Q158" s="223">
        <v>0</v>
      </c>
      <c r="R158" s="223">
        <f>Q158*H158</f>
        <v>0</v>
      </c>
      <c r="S158" s="223">
        <v>0</v>
      </c>
      <c r="T158" s="224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5" t="s">
        <v>159</v>
      </c>
      <c r="AT158" s="225" t="s">
        <v>154</v>
      </c>
      <c r="AU158" s="225" t="s">
        <v>81</v>
      </c>
      <c r="AY158" s="19" t="s">
        <v>152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9" t="s">
        <v>79</v>
      </c>
      <c r="BK158" s="226">
        <f>ROUND(I158*H158,2)</f>
        <v>0</v>
      </c>
      <c r="BL158" s="19" t="s">
        <v>159</v>
      </c>
      <c r="BM158" s="225" t="s">
        <v>679</v>
      </c>
    </row>
    <row r="159" s="2" customFormat="1">
      <c r="A159" s="40"/>
      <c r="B159" s="41"/>
      <c r="C159" s="42"/>
      <c r="D159" s="227" t="s">
        <v>161</v>
      </c>
      <c r="E159" s="42"/>
      <c r="F159" s="228" t="s">
        <v>237</v>
      </c>
      <c r="G159" s="42"/>
      <c r="H159" s="42"/>
      <c r="I159" s="229"/>
      <c r="J159" s="42"/>
      <c r="K159" s="42"/>
      <c r="L159" s="46"/>
      <c r="M159" s="230"/>
      <c r="N159" s="231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161</v>
      </c>
      <c r="AU159" s="19" t="s">
        <v>81</v>
      </c>
    </row>
    <row r="160" s="14" customFormat="1">
      <c r="A160" s="14"/>
      <c r="B160" s="243"/>
      <c r="C160" s="244"/>
      <c r="D160" s="234" t="s">
        <v>163</v>
      </c>
      <c r="E160" s="245" t="s">
        <v>19</v>
      </c>
      <c r="F160" s="246" t="s">
        <v>934</v>
      </c>
      <c r="G160" s="244"/>
      <c r="H160" s="247">
        <v>192.35499999999999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3" t="s">
        <v>163</v>
      </c>
      <c r="AU160" s="253" t="s">
        <v>81</v>
      </c>
      <c r="AV160" s="14" t="s">
        <v>81</v>
      </c>
      <c r="AW160" s="14" t="s">
        <v>33</v>
      </c>
      <c r="AX160" s="14" t="s">
        <v>79</v>
      </c>
      <c r="AY160" s="253" t="s">
        <v>152</v>
      </c>
    </row>
    <row r="161" s="2" customFormat="1" ht="24.15" customHeight="1">
      <c r="A161" s="40"/>
      <c r="B161" s="41"/>
      <c r="C161" s="214" t="s">
        <v>254</v>
      </c>
      <c r="D161" s="214" t="s">
        <v>154</v>
      </c>
      <c r="E161" s="215" t="s">
        <v>240</v>
      </c>
      <c r="F161" s="216" t="s">
        <v>241</v>
      </c>
      <c r="G161" s="217" t="s">
        <v>186</v>
      </c>
      <c r="H161" s="218">
        <v>106.864</v>
      </c>
      <c r="I161" s="219"/>
      <c r="J161" s="220">
        <f>ROUND(I161*H161,2)</f>
        <v>0</v>
      </c>
      <c r="K161" s="216" t="s">
        <v>158</v>
      </c>
      <c r="L161" s="46"/>
      <c r="M161" s="221" t="s">
        <v>19</v>
      </c>
      <c r="N161" s="222" t="s">
        <v>43</v>
      </c>
      <c r="O161" s="86"/>
      <c r="P161" s="223">
        <f>O161*H161</f>
        <v>0</v>
      </c>
      <c r="Q161" s="223">
        <v>0</v>
      </c>
      <c r="R161" s="223">
        <f>Q161*H161</f>
        <v>0</v>
      </c>
      <c r="S161" s="223">
        <v>0</v>
      </c>
      <c r="T161" s="224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5" t="s">
        <v>159</v>
      </c>
      <c r="AT161" s="225" t="s">
        <v>154</v>
      </c>
      <c r="AU161" s="225" t="s">
        <v>81</v>
      </c>
      <c r="AY161" s="19" t="s">
        <v>152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9" t="s">
        <v>79</v>
      </c>
      <c r="BK161" s="226">
        <f>ROUND(I161*H161,2)</f>
        <v>0</v>
      </c>
      <c r="BL161" s="19" t="s">
        <v>159</v>
      </c>
      <c r="BM161" s="225" t="s">
        <v>681</v>
      </c>
    </row>
    <row r="162" s="2" customFormat="1">
      <c r="A162" s="40"/>
      <c r="B162" s="41"/>
      <c r="C162" s="42"/>
      <c r="D162" s="227" t="s">
        <v>161</v>
      </c>
      <c r="E162" s="42"/>
      <c r="F162" s="228" t="s">
        <v>243</v>
      </c>
      <c r="G162" s="42"/>
      <c r="H162" s="42"/>
      <c r="I162" s="229"/>
      <c r="J162" s="42"/>
      <c r="K162" s="42"/>
      <c r="L162" s="46"/>
      <c r="M162" s="230"/>
      <c r="N162" s="231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161</v>
      </c>
      <c r="AU162" s="19" t="s">
        <v>81</v>
      </c>
    </row>
    <row r="163" s="14" customFormat="1">
      <c r="A163" s="14"/>
      <c r="B163" s="243"/>
      <c r="C163" s="244"/>
      <c r="D163" s="234" t="s">
        <v>163</v>
      </c>
      <c r="E163" s="245" t="s">
        <v>19</v>
      </c>
      <c r="F163" s="246" t="s">
        <v>935</v>
      </c>
      <c r="G163" s="244"/>
      <c r="H163" s="247">
        <v>106.864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3" t="s">
        <v>163</v>
      </c>
      <c r="AU163" s="253" t="s">
        <v>81</v>
      </c>
      <c r="AV163" s="14" t="s">
        <v>81</v>
      </c>
      <c r="AW163" s="14" t="s">
        <v>33</v>
      </c>
      <c r="AX163" s="14" t="s">
        <v>79</v>
      </c>
      <c r="AY163" s="253" t="s">
        <v>152</v>
      </c>
    </row>
    <row r="164" s="2" customFormat="1" ht="24.15" customHeight="1">
      <c r="A164" s="40"/>
      <c r="B164" s="41"/>
      <c r="C164" s="214" t="s">
        <v>259</v>
      </c>
      <c r="D164" s="214" t="s">
        <v>154</v>
      </c>
      <c r="E164" s="215" t="s">
        <v>246</v>
      </c>
      <c r="F164" s="216" t="s">
        <v>247</v>
      </c>
      <c r="G164" s="217" t="s">
        <v>186</v>
      </c>
      <c r="H164" s="218">
        <v>8.3200000000000003</v>
      </c>
      <c r="I164" s="219"/>
      <c r="J164" s="220">
        <f>ROUND(I164*H164,2)</f>
        <v>0</v>
      </c>
      <c r="K164" s="216" t="s">
        <v>158</v>
      </c>
      <c r="L164" s="46"/>
      <c r="M164" s="221" t="s">
        <v>19</v>
      </c>
      <c r="N164" s="222" t="s">
        <v>43</v>
      </c>
      <c r="O164" s="86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5" t="s">
        <v>159</v>
      </c>
      <c r="AT164" s="225" t="s">
        <v>154</v>
      </c>
      <c r="AU164" s="225" t="s">
        <v>81</v>
      </c>
      <c r="AY164" s="19" t="s">
        <v>152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9" t="s">
        <v>79</v>
      </c>
      <c r="BK164" s="226">
        <f>ROUND(I164*H164,2)</f>
        <v>0</v>
      </c>
      <c r="BL164" s="19" t="s">
        <v>159</v>
      </c>
      <c r="BM164" s="225" t="s">
        <v>683</v>
      </c>
    </row>
    <row r="165" s="2" customFormat="1">
      <c r="A165" s="40"/>
      <c r="B165" s="41"/>
      <c r="C165" s="42"/>
      <c r="D165" s="227" t="s">
        <v>161</v>
      </c>
      <c r="E165" s="42"/>
      <c r="F165" s="228" t="s">
        <v>249</v>
      </c>
      <c r="G165" s="42"/>
      <c r="H165" s="42"/>
      <c r="I165" s="229"/>
      <c r="J165" s="42"/>
      <c r="K165" s="42"/>
      <c r="L165" s="46"/>
      <c r="M165" s="230"/>
      <c r="N165" s="231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161</v>
      </c>
      <c r="AU165" s="19" t="s">
        <v>81</v>
      </c>
    </row>
    <row r="166" s="13" customFormat="1">
      <c r="A166" s="13"/>
      <c r="B166" s="232"/>
      <c r="C166" s="233"/>
      <c r="D166" s="234" t="s">
        <v>163</v>
      </c>
      <c r="E166" s="235" t="s">
        <v>19</v>
      </c>
      <c r="F166" s="236" t="s">
        <v>250</v>
      </c>
      <c r="G166" s="233"/>
      <c r="H166" s="235" t="s">
        <v>19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163</v>
      </c>
      <c r="AU166" s="242" t="s">
        <v>81</v>
      </c>
      <c r="AV166" s="13" t="s">
        <v>79</v>
      </c>
      <c r="AW166" s="13" t="s">
        <v>33</v>
      </c>
      <c r="AX166" s="13" t="s">
        <v>72</v>
      </c>
      <c r="AY166" s="242" t="s">
        <v>152</v>
      </c>
    </row>
    <row r="167" s="14" customFormat="1">
      <c r="A167" s="14"/>
      <c r="B167" s="243"/>
      <c r="C167" s="244"/>
      <c r="D167" s="234" t="s">
        <v>163</v>
      </c>
      <c r="E167" s="245" t="s">
        <v>19</v>
      </c>
      <c r="F167" s="246" t="s">
        <v>936</v>
      </c>
      <c r="G167" s="244"/>
      <c r="H167" s="247">
        <v>48.564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3" t="s">
        <v>163</v>
      </c>
      <c r="AU167" s="253" t="s">
        <v>81</v>
      </c>
      <c r="AV167" s="14" t="s">
        <v>81</v>
      </c>
      <c r="AW167" s="14" t="s">
        <v>33</v>
      </c>
      <c r="AX167" s="14" t="s">
        <v>72</v>
      </c>
      <c r="AY167" s="253" t="s">
        <v>152</v>
      </c>
    </row>
    <row r="168" s="14" customFormat="1">
      <c r="A168" s="14"/>
      <c r="B168" s="243"/>
      <c r="C168" s="244"/>
      <c r="D168" s="234" t="s">
        <v>163</v>
      </c>
      <c r="E168" s="245" t="s">
        <v>19</v>
      </c>
      <c r="F168" s="246" t="s">
        <v>937</v>
      </c>
      <c r="G168" s="244"/>
      <c r="H168" s="247">
        <v>-5.3959999999999999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3" t="s">
        <v>163</v>
      </c>
      <c r="AU168" s="253" t="s">
        <v>81</v>
      </c>
      <c r="AV168" s="14" t="s">
        <v>81</v>
      </c>
      <c r="AW168" s="14" t="s">
        <v>33</v>
      </c>
      <c r="AX168" s="14" t="s">
        <v>72</v>
      </c>
      <c r="AY168" s="253" t="s">
        <v>152</v>
      </c>
    </row>
    <row r="169" s="14" customFormat="1">
      <c r="A169" s="14"/>
      <c r="B169" s="243"/>
      <c r="C169" s="244"/>
      <c r="D169" s="234" t="s">
        <v>163</v>
      </c>
      <c r="E169" s="245" t="s">
        <v>19</v>
      </c>
      <c r="F169" s="246" t="s">
        <v>938</v>
      </c>
      <c r="G169" s="244"/>
      <c r="H169" s="247">
        <v>-34.847999999999999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3" t="s">
        <v>163</v>
      </c>
      <c r="AU169" s="253" t="s">
        <v>81</v>
      </c>
      <c r="AV169" s="14" t="s">
        <v>81</v>
      </c>
      <c r="AW169" s="14" t="s">
        <v>33</v>
      </c>
      <c r="AX169" s="14" t="s">
        <v>72</v>
      </c>
      <c r="AY169" s="253" t="s">
        <v>152</v>
      </c>
    </row>
    <row r="170" s="15" customFormat="1">
      <c r="A170" s="15"/>
      <c r="B170" s="254"/>
      <c r="C170" s="255"/>
      <c r="D170" s="234" t="s">
        <v>163</v>
      </c>
      <c r="E170" s="256" t="s">
        <v>19</v>
      </c>
      <c r="F170" s="257" t="s">
        <v>194</v>
      </c>
      <c r="G170" s="255"/>
      <c r="H170" s="258">
        <v>8.3200000000000003</v>
      </c>
      <c r="I170" s="259"/>
      <c r="J170" s="255"/>
      <c r="K170" s="255"/>
      <c r="L170" s="260"/>
      <c r="M170" s="261"/>
      <c r="N170" s="262"/>
      <c r="O170" s="262"/>
      <c r="P170" s="262"/>
      <c r="Q170" s="262"/>
      <c r="R170" s="262"/>
      <c r="S170" s="262"/>
      <c r="T170" s="263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4" t="s">
        <v>163</v>
      </c>
      <c r="AU170" s="264" t="s">
        <v>81</v>
      </c>
      <c r="AV170" s="15" t="s">
        <v>159</v>
      </c>
      <c r="AW170" s="15" t="s">
        <v>33</v>
      </c>
      <c r="AX170" s="15" t="s">
        <v>79</v>
      </c>
      <c r="AY170" s="264" t="s">
        <v>152</v>
      </c>
    </row>
    <row r="171" s="2" customFormat="1" ht="16.5" customHeight="1">
      <c r="A171" s="40"/>
      <c r="B171" s="41"/>
      <c r="C171" s="265" t="s">
        <v>265</v>
      </c>
      <c r="D171" s="265" t="s">
        <v>228</v>
      </c>
      <c r="E171" s="266" t="s">
        <v>255</v>
      </c>
      <c r="F171" s="267" t="s">
        <v>256</v>
      </c>
      <c r="G171" s="268" t="s">
        <v>231</v>
      </c>
      <c r="H171" s="269">
        <v>16.640000000000001</v>
      </c>
      <c r="I171" s="270"/>
      <c r="J171" s="271">
        <f>ROUND(I171*H171,2)</f>
        <v>0</v>
      </c>
      <c r="K171" s="267" t="s">
        <v>158</v>
      </c>
      <c r="L171" s="272"/>
      <c r="M171" s="273" t="s">
        <v>19</v>
      </c>
      <c r="N171" s="274" t="s">
        <v>43</v>
      </c>
      <c r="O171" s="86"/>
      <c r="P171" s="223">
        <f>O171*H171</f>
        <v>0</v>
      </c>
      <c r="Q171" s="223">
        <v>1</v>
      </c>
      <c r="R171" s="223">
        <f>Q171*H171</f>
        <v>16.640000000000001</v>
      </c>
      <c r="S171" s="223">
        <v>0</v>
      </c>
      <c r="T171" s="224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5" t="s">
        <v>208</v>
      </c>
      <c r="AT171" s="225" t="s">
        <v>228</v>
      </c>
      <c r="AU171" s="225" t="s">
        <v>81</v>
      </c>
      <c r="AY171" s="19" t="s">
        <v>152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9" t="s">
        <v>79</v>
      </c>
      <c r="BK171" s="226">
        <f>ROUND(I171*H171,2)</f>
        <v>0</v>
      </c>
      <c r="BL171" s="19" t="s">
        <v>159</v>
      </c>
      <c r="BM171" s="225" t="s">
        <v>684</v>
      </c>
    </row>
    <row r="172" s="2" customFormat="1" ht="24.15" customHeight="1">
      <c r="A172" s="40"/>
      <c r="B172" s="41"/>
      <c r="C172" s="214" t="s">
        <v>271</v>
      </c>
      <c r="D172" s="214" t="s">
        <v>154</v>
      </c>
      <c r="E172" s="215" t="s">
        <v>260</v>
      </c>
      <c r="F172" s="216" t="s">
        <v>261</v>
      </c>
      <c r="G172" s="217" t="s">
        <v>157</v>
      </c>
      <c r="H172" s="218">
        <v>8.5</v>
      </c>
      <c r="I172" s="219"/>
      <c r="J172" s="220">
        <f>ROUND(I172*H172,2)</f>
        <v>0</v>
      </c>
      <c r="K172" s="216" t="s">
        <v>158</v>
      </c>
      <c r="L172" s="46"/>
      <c r="M172" s="221" t="s">
        <v>19</v>
      </c>
      <c r="N172" s="222" t="s">
        <v>43</v>
      </c>
      <c r="O172" s="86"/>
      <c r="P172" s="223">
        <f>O172*H172</f>
        <v>0</v>
      </c>
      <c r="Q172" s="223">
        <v>0</v>
      </c>
      <c r="R172" s="223">
        <f>Q172*H172</f>
        <v>0</v>
      </c>
      <c r="S172" s="223">
        <v>0</v>
      </c>
      <c r="T172" s="224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5" t="s">
        <v>159</v>
      </c>
      <c r="AT172" s="225" t="s">
        <v>154</v>
      </c>
      <c r="AU172" s="225" t="s">
        <v>81</v>
      </c>
      <c r="AY172" s="19" t="s">
        <v>152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9" t="s">
        <v>79</v>
      </c>
      <c r="BK172" s="226">
        <f>ROUND(I172*H172,2)</f>
        <v>0</v>
      </c>
      <c r="BL172" s="19" t="s">
        <v>159</v>
      </c>
      <c r="BM172" s="225" t="s">
        <v>685</v>
      </c>
    </row>
    <row r="173" s="2" customFormat="1">
      <c r="A173" s="40"/>
      <c r="B173" s="41"/>
      <c r="C173" s="42"/>
      <c r="D173" s="227" t="s">
        <v>161</v>
      </c>
      <c r="E173" s="42"/>
      <c r="F173" s="228" t="s">
        <v>263</v>
      </c>
      <c r="G173" s="42"/>
      <c r="H173" s="42"/>
      <c r="I173" s="229"/>
      <c r="J173" s="42"/>
      <c r="K173" s="42"/>
      <c r="L173" s="46"/>
      <c r="M173" s="230"/>
      <c r="N173" s="231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161</v>
      </c>
      <c r="AU173" s="19" t="s">
        <v>81</v>
      </c>
    </row>
    <row r="174" s="14" customFormat="1">
      <c r="A174" s="14"/>
      <c r="B174" s="243"/>
      <c r="C174" s="244"/>
      <c r="D174" s="234" t="s">
        <v>163</v>
      </c>
      <c r="E174" s="245" t="s">
        <v>19</v>
      </c>
      <c r="F174" s="246" t="s">
        <v>939</v>
      </c>
      <c r="G174" s="244"/>
      <c r="H174" s="247">
        <v>8.5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3" t="s">
        <v>163</v>
      </c>
      <c r="AU174" s="253" t="s">
        <v>81</v>
      </c>
      <c r="AV174" s="14" t="s">
        <v>81</v>
      </c>
      <c r="AW174" s="14" t="s">
        <v>33</v>
      </c>
      <c r="AX174" s="14" t="s">
        <v>79</v>
      </c>
      <c r="AY174" s="253" t="s">
        <v>152</v>
      </c>
    </row>
    <row r="175" s="2" customFormat="1" ht="16.5" customHeight="1">
      <c r="A175" s="40"/>
      <c r="B175" s="41"/>
      <c r="C175" s="265" t="s">
        <v>278</v>
      </c>
      <c r="D175" s="265" t="s">
        <v>228</v>
      </c>
      <c r="E175" s="266" t="s">
        <v>266</v>
      </c>
      <c r="F175" s="267" t="s">
        <v>267</v>
      </c>
      <c r="G175" s="268" t="s">
        <v>268</v>
      </c>
      <c r="H175" s="269">
        <v>0.17000000000000001</v>
      </c>
      <c r="I175" s="270"/>
      <c r="J175" s="271">
        <f>ROUND(I175*H175,2)</f>
        <v>0</v>
      </c>
      <c r="K175" s="267" t="s">
        <v>158</v>
      </c>
      <c r="L175" s="272"/>
      <c r="M175" s="273" t="s">
        <v>19</v>
      </c>
      <c r="N175" s="274" t="s">
        <v>43</v>
      </c>
      <c r="O175" s="86"/>
      <c r="P175" s="223">
        <f>O175*H175</f>
        <v>0</v>
      </c>
      <c r="Q175" s="223">
        <v>0.001</v>
      </c>
      <c r="R175" s="223">
        <f>Q175*H175</f>
        <v>0.00017000000000000001</v>
      </c>
      <c r="S175" s="223">
        <v>0</v>
      </c>
      <c r="T175" s="224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5" t="s">
        <v>208</v>
      </c>
      <c r="AT175" s="225" t="s">
        <v>228</v>
      </c>
      <c r="AU175" s="225" t="s">
        <v>81</v>
      </c>
      <c r="AY175" s="19" t="s">
        <v>152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9" t="s">
        <v>79</v>
      </c>
      <c r="BK175" s="226">
        <f>ROUND(I175*H175,2)</f>
        <v>0</v>
      </c>
      <c r="BL175" s="19" t="s">
        <v>159</v>
      </c>
      <c r="BM175" s="225" t="s">
        <v>687</v>
      </c>
    </row>
    <row r="176" s="14" customFormat="1">
      <c r="A176" s="14"/>
      <c r="B176" s="243"/>
      <c r="C176" s="244"/>
      <c r="D176" s="234" t="s">
        <v>163</v>
      </c>
      <c r="E176" s="244"/>
      <c r="F176" s="246" t="s">
        <v>940</v>
      </c>
      <c r="G176" s="244"/>
      <c r="H176" s="247">
        <v>0.17000000000000001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3" t="s">
        <v>163</v>
      </c>
      <c r="AU176" s="253" t="s">
        <v>81</v>
      </c>
      <c r="AV176" s="14" t="s">
        <v>81</v>
      </c>
      <c r="AW176" s="14" t="s">
        <v>4</v>
      </c>
      <c r="AX176" s="14" t="s">
        <v>79</v>
      </c>
      <c r="AY176" s="253" t="s">
        <v>152</v>
      </c>
    </row>
    <row r="177" s="2" customFormat="1" ht="21.75" customHeight="1">
      <c r="A177" s="40"/>
      <c r="B177" s="41"/>
      <c r="C177" s="214" t="s">
        <v>285</v>
      </c>
      <c r="D177" s="214" t="s">
        <v>154</v>
      </c>
      <c r="E177" s="215" t="s">
        <v>272</v>
      </c>
      <c r="F177" s="216" t="s">
        <v>273</v>
      </c>
      <c r="G177" s="217" t="s">
        <v>157</v>
      </c>
      <c r="H177" s="218">
        <v>78.799999999999997</v>
      </c>
      <c r="I177" s="219"/>
      <c r="J177" s="220">
        <f>ROUND(I177*H177,2)</f>
        <v>0</v>
      </c>
      <c r="K177" s="216" t="s">
        <v>158</v>
      </c>
      <c r="L177" s="46"/>
      <c r="M177" s="221" t="s">
        <v>19</v>
      </c>
      <c r="N177" s="222" t="s">
        <v>43</v>
      </c>
      <c r="O177" s="86"/>
      <c r="P177" s="223">
        <f>O177*H177</f>
        <v>0</v>
      </c>
      <c r="Q177" s="223">
        <v>0</v>
      </c>
      <c r="R177" s="223">
        <f>Q177*H177</f>
        <v>0</v>
      </c>
      <c r="S177" s="223">
        <v>0</v>
      </c>
      <c r="T177" s="224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5" t="s">
        <v>159</v>
      </c>
      <c r="AT177" s="225" t="s">
        <v>154</v>
      </c>
      <c r="AU177" s="225" t="s">
        <v>81</v>
      </c>
      <c r="AY177" s="19" t="s">
        <v>152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9" t="s">
        <v>79</v>
      </c>
      <c r="BK177" s="226">
        <f>ROUND(I177*H177,2)</f>
        <v>0</v>
      </c>
      <c r="BL177" s="19" t="s">
        <v>159</v>
      </c>
      <c r="BM177" s="225" t="s">
        <v>689</v>
      </c>
    </row>
    <row r="178" s="2" customFormat="1">
      <c r="A178" s="40"/>
      <c r="B178" s="41"/>
      <c r="C178" s="42"/>
      <c r="D178" s="227" t="s">
        <v>161</v>
      </c>
      <c r="E178" s="42"/>
      <c r="F178" s="228" t="s">
        <v>275</v>
      </c>
      <c r="G178" s="42"/>
      <c r="H178" s="42"/>
      <c r="I178" s="229"/>
      <c r="J178" s="42"/>
      <c r="K178" s="42"/>
      <c r="L178" s="46"/>
      <c r="M178" s="230"/>
      <c r="N178" s="231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161</v>
      </c>
      <c r="AU178" s="19" t="s">
        <v>81</v>
      </c>
    </row>
    <row r="179" s="13" customFormat="1">
      <c r="A179" s="13"/>
      <c r="B179" s="232"/>
      <c r="C179" s="233"/>
      <c r="D179" s="234" t="s">
        <v>163</v>
      </c>
      <c r="E179" s="235" t="s">
        <v>19</v>
      </c>
      <c r="F179" s="236" t="s">
        <v>534</v>
      </c>
      <c r="G179" s="233"/>
      <c r="H179" s="235" t="s">
        <v>19</v>
      </c>
      <c r="I179" s="237"/>
      <c r="J179" s="233"/>
      <c r="K179" s="233"/>
      <c r="L179" s="238"/>
      <c r="M179" s="239"/>
      <c r="N179" s="240"/>
      <c r="O179" s="240"/>
      <c r="P179" s="240"/>
      <c r="Q179" s="240"/>
      <c r="R179" s="240"/>
      <c r="S179" s="240"/>
      <c r="T179" s="24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2" t="s">
        <v>163</v>
      </c>
      <c r="AU179" s="242" t="s">
        <v>81</v>
      </c>
      <c r="AV179" s="13" t="s">
        <v>79</v>
      </c>
      <c r="AW179" s="13" t="s">
        <v>33</v>
      </c>
      <c r="AX179" s="13" t="s">
        <v>72</v>
      </c>
      <c r="AY179" s="242" t="s">
        <v>152</v>
      </c>
    </row>
    <row r="180" s="14" customFormat="1">
      <c r="A180" s="14"/>
      <c r="B180" s="243"/>
      <c r="C180" s="244"/>
      <c r="D180" s="234" t="s">
        <v>163</v>
      </c>
      <c r="E180" s="245" t="s">
        <v>19</v>
      </c>
      <c r="F180" s="246" t="s">
        <v>342</v>
      </c>
      <c r="G180" s="244"/>
      <c r="H180" s="247">
        <v>30</v>
      </c>
      <c r="I180" s="248"/>
      <c r="J180" s="244"/>
      <c r="K180" s="244"/>
      <c r="L180" s="249"/>
      <c r="M180" s="250"/>
      <c r="N180" s="251"/>
      <c r="O180" s="251"/>
      <c r="P180" s="251"/>
      <c r="Q180" s="251"/>
      <c r="R180" s="251"/>
      <c r="S180" s="251"/>
      <c r="T180" s="25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3" t="s">
        <v>163</v>
      </c>
      <c r="AU180" s="253" t="s">
        <v>81</v>
      </c>
      <c r="AV180" s="14" t="s">
        <v>81</v>
      </c>
      <c r="AW180" s="14" t="s">
        <v>33</v>
      </c>
      <c r="AX180" s="14" t="s">
        <v>72</v>
      </c>
      <c r="AY180" s="253" t="s">
        <v>152</v>
      </c>
    </row>
    <row r="181" s="13" customFormat="1">
      <c r="A181" s="13"/>
      <c r="B181" s="232"/>
      <c r="C181" s="233"/>
      <c r="D181" s="234" t="s">
        <v>163</v>
      </c>
      <c r="E181" s="235" t="s">
        <v>19</v>
      </c>
      <c r="F181" s="236" t="s">
        <v>189</v>
      </c>
      <c r="G181" s="233"/>
      <c r="H181" s="235" t="s">
        <v>19</v>
      </c>
      <c r="I181" s="237"/>
      <c r="J181" s="233"/>
      <c r="K181" s="233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163</v>
      </c>
      <c r="AU181" s="242" t="s">
        <v>81</v>
      </c>
      <c r="AV181" s="13" t="s">
        <v>79</v>
      </c>
      <c r="AW181" s="13" t="s">
        <v>33</v>
      </c>
      <c r="AX181" s="13" t="s">
        <v>72</v>
      </c>
      <c r="AY181" s="242" t="s">
        <v>152</v>
      </c>
    </row>
    <row r="182" s="14" customFormat="1">
      <c r="A182" s="14"/>
      <c r="B182" s="243"/>
      <c r="C182" s="244"/>
      <c r="D182" s="234" t="s">
        <v>163</v>
      </c>
      <c r="E182" s="245" t="s">
        <v>19</v>
      </c>
      <c r="F182" s="246" t="s">
        <v>326</v>
      </c>
      <c r="G182" s="244"/>
      <c r="H182" s="247">
        <v>27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3" t="s">
        <v>163</v>
      </c>
      <c r="AU182" s="253" t="s">
        <v>81</v>
      </c>
      <c r="AV182" s="14" t="s">
        <v>81</v>
      </c>
      <c r="AW182" s="14" t="s">
        <v>33</v>
      </c>
      <c r="AX182" s="14" t="s">
        <v>72</v>
      </c>
      <c r="AY182" s="253" t="s">
        <v>152</v>
      </c>
    </row>
    <row r="183" s="13" customFormat="1">
      <c r="A183" s="13"/>
      <c r="B183" s="232"/>
      <c r="C183" s="233"/>
      <c r="D183" s="234" t="s">
        <v>163</v>
      </c>
      <c r="E183" s="235" t="s">
        <v>19</v>
      </c>
      <c r="F183" s="236" t="s">
        <v>225</v>
      </c>
      <c r="G183" s="233"/>
      <c r="H183" s="235" t="s">
        <v>19</v>
      </c>
      <c r="I183" s="237"/>
      <c r="J183" s="233"/>
      <c r="K183" s="233"/>
      <c r="L183" s="238"/>
      <c r="M183" s="239"/>
      <c r="N183" s="240"/>
      <c r="O183" s="240"/>
      <c r="P183" s="240"/>
      <c r="Q183" s="240"/>
      <c r="R183" s="240"/>
      <c r="S183" s="240"/>
      <c r="T183" s="24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2" t="s">
        <v>163</v>
      </c>
      <c r="AU183" s="242" t="s">
        <v>81</v>
      </c>
      <c r="AV183" s="13" t="s">
        <v>79</v>
      </c>
      <c r="AW183" s="13" t="s">
        <v>33</v>
      </c>
      <c r="AX183" s="13" t="s">
        <v>72</v>
      </c>
      <c r="AY183" s="242" t="s">
        <v>152</v>
      </c>
    </row>
    <row r="184" s="14" customFormat="1">
      <c r="A184" s="14"/>
      <c r="B184" s="243"/>
      <c r="C184" s="244"/>
      <c r="D184" s="234" t="s">
        <v>163</v>
      </c>
      <c r="E184" s="245" t="s">
        <v>19</v>
      </c>
      <c r="F184" s="246" t="s">
        <v>941</v>
      </c>
      <c r="G184" s="244"/>
      <c r="H184" s="247">
        <v>21.800000000000001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3" t="s">
        <v>163</v>
      </c>
      <c r="AU184" s="253" t="s">
        <v>81</v>
      </c>
      <c r="AV184" s="14" t="s">
        <v>81</v>
      </c>
      <c r="AW184" s="14" t="s">
        <v>33</v>
      </c>
      <c r="AX184" s="14" t="s">
        <v>72</v>
      </c>
      <c r="AY184" s="253" t="s">
        <v>152</v>
      </c>
    </row>
    <row r="185" s="15" customFormat="1">
      <c r="A185" s="15"/>
      <c r="B185" s="254"/>
      <c r="C185" s="255"/>
      <c r="D185" s="234" t="s">
        <v>163</v>
      </c>
      <c r="E185" s="256" t="s">
        <v>19</v>
      </c>
      <c r="F185" s="257" t="s">
        <v>194</v>
      </c>
      <c r="G185" s="255"/>
      <c r="H185" s="258">
        <v>78.799999999999997</v>
      </c>
      <c r="I185" s="259"/>
      <c r="J185" s="255"/>
      <c r="K185" s="255"/>
      <c r="L185" s="260"/>
      <c r="M185" s="261"/>
      <c r="N185" s="262"/>
      <c r="O185" s="262"/>
      <c r="P185" s="262"/>
      <c r="Q185" s="262"/>
      <c r="R185" s="262"/>
      <c r="S185" s="262"/>
      <c r="T185" s="263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4" t="s">
        <v>163</v>
      </c>
      <c r="AU185" s="264" t="s">
        <v>81</v>
      </c>
      <c r="AV185" s="15" t="s">
        <v>159</v>
      </c>
      <c r="AW185" s="15" t="s">
        <v>33</v>
      </c>
      <c r="AX185" s="15" t="s">
        <v>79</v>
      </c>
      <c r="AY185" s="264" t="s">
        <v>152</v>
      </c>
    </row>
    <row r="186" s="2" customFormat="1" ht="21.75" customHeight="1">
      <c r="A186" s="40"/>
      <c r="B186" s="41"/>
      <c r="C186" s="214" t="s">
        <v>7</v>
      </c>
      <c r="D186" s="214" t="s">
        <v>154</v>
      </c>
      <c r="E186" s="215" t="s">
        <v>279</v>
      </c>
      <c r="F186" s="216" t="s">
        <v>280</v>
      </c>
      <c r="G186" s="217" t="s">
        <v>157</v>
      </c>
      <c r="H186" s="218">
        <v>25.5</v>
      </c>
      <c r="I186" s="219"/>
      <c r="J186" s="220">
        <f>ROUND(I186*H186,2)</f>
        <v>0</v>
      </c>
      <c r="K186" s="216" t="s">
        <v>158</v>
      </c>
      <c r="L186" s="46"/>
      <c r="M186" s="221" t="s">
        <v>19</v>
      </c>
      <c r="N186" s="222" t="s">
        <v>43</v>
      </c>
      <c r="O186" s="86"/>
      <c r="P186" s="223">
        <f>O186*H186</f>
        <v>0</v>
      </c>
      <c r="Q186" s="223">
        <v>0</v>
      </c>
      <c r="R186" s="223">
        <f>Q186*H186</f>
        <v>0</v>
      </c>
      <c r="S186" s="223">
        <v>0</v>
      </c>
      <c r="T186" s="224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5" t="s">
        <v>159</v>
      </c>
      <c r="AT186" s="225" t="s">
        <v>154</v>
      </c>
      <c r="AU186" s="225" t="s">
        <v>81</v>
      </c>
      <c r="AY186" s="19" t="s">
        <v>152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9" t="s">
        <v>79</v>
      </c>
      <c r="BK186" s="226">
        <f>ROUND(I186*H186,2)</f>
        <v>0</v>
      </c>
      <c r="BL186" s="19" t="s">
        <v>159</v>
      </c>
      <c r="BM186" s="225" t="s">
        <v>690</v>
      </c>
    </row>
    <row r="187" s="2" customFormat="1">
      <c r="A187" s="40"/>
      <c r="B187" s="41"/>
      <c r="C187" s="42"/>
      <c r="D187" s="227" t="s">
        <v>161</v>
      </c>
      <c r="E187" s="42"/>
      <c r="F187" s="228" t="s">
        <v>282</v>
      </c>
      <c r="G187" s="42"/>
      <c r="H187" s="42"/>
      <c r="I187" s="229"/>
      <c r="J187" s="42"/>
      <c r="K187" s="42"/>
      <c r="L187" s="46"/>
      <c r="M187" s="230"/>
      <c r="N187" s="231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161</v>
      </c>
      <c r="AU187" s="19" t="s">
        <v>81</v>
      </c>
    </row>
    <row r="188" s="13" customFormat="1">
      <c r="A188" s="13"/>
      <c r="B188" s="232"/>
      <c r="C188" s="233"/>
      <c r="D188" s="234" t="s">
        <v>163</v>
      </c>
      <c r="E188" s="235" t="s">
        <v>19</v>
      </c>
      <c r="F188" s="236" t="s">
        <v>283</v>
      </c>
      <c r="G188" s="233"/>
      <c r="H188" s="235" t="s">
        <v>19</v>
      </c>
      <c r="I188" s="237"/>
      <c r="J188" s="233"/>
      <c r="K188" s="233"/>
      <c r="L188" s="238"/>
      <c r="M188" s="239"/>
      <c r="N188" s="240"/>
      <c r="O188" s="240"/>
      <c r="P188" s="240"/>
      <c r="Q188" s="240"/>
      <c r="R188" s="240"/>
      <c r="S188" s="240"/>
      <c r="T188" s="24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2" t="s">
        <v>163</v>
      </c>
      <c r="AU188" s="242" t="s">
        <v>81</v>
      </c>
      <c r="AV188" s="13" t="s">
        <v>79</v>
      </c>
      <c r="AW188" s="13" t="s">
        <v>33</v>
      </c>
      <c r="AX188" s="13" t="s">
        <v>72</v>
      </c>
      <c r="AY188" s="242" t="s">
        <v>152</v>
      </c>
    </row>
    <row r="189" s="14" customFormat="1">
      <c r="A189" s="14"/>
      <c r="B189" s="243"/>
      <c r="C189" s="244"/>
      <c r="D189" s="234" t="s">
        <v>163</v>
      </c>
      <c r="E189" s="245" t="s">
        <v>19</v>
      </c>
      <c r="F189" s="246" t="s">
        <v>942</v>
      </c>
      <c r="G189" s="244"/>
      <c r="H189" s="247">
        <v>25.5</v>
      </c>
      <c r="I189" s="248"/>
      <c r="J189" s="244"/>
      <c r="K189" s="244"/>
      <c r="L189" s="249"/>
      <c r="M189" s="250"/>
      <c r="N189" s="251"/>
      <c r="O189" s="251"/>
      <c r="P189" s="251"/>
      <c r="Q189" s="251"/>
      <c r="R189" s="251"/>
      <c r="S189" s="251"/>
      <c r="T189" s="252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3" t="s">
        <v>163</v>
      </c>
      <c r="AU189" s="253" t="s">
        <v>81</v>
      </c>
      <c r="AV189" s="14" t="s">
        <v>81</v>
      </c>
      <c r="AW189" s="14" t="s">
        <v>33</v>
      </c>
      <c r="AX189" s="14" t="s">
        <v>79</v>
      </c>
      <c r="AY189" s="253" t="s">
        <v>152</v>
      </c>
    </row>
    <row r="190" s="2" customFormat="1" ht="16.5" customHeight="1">
      <c r="A190" s="40"/>
      <c r="B190" s="41"/>
      <c r="C190" s="265" t="s">
        <v>296</v>
      </c>
      <c r="D190" s="265" t="s">
        <v>228</v>
      </c>
      <c r="E190" s="266" t="s">
        <v>286</v>
      </c>
      <c r="F190" s="267" t="s">
        <v>287</v>
      </c>
      <c r="G190" s="268" t="s">
        <v>231</v>
      </c>
      <c r="H190" s="269">
        <v>2.04</v>
      </c>
      <c r="I190" s="270"/>
      <c r="J190" s="271">
        <f>ROUND(I190*H190,2)</f>
        <v>0</v>
      </c>
      <c r="K190" s="267" t="s">
        <v>158</v>
      </c>
      <c r="L190" s="272"/>
      <c r="M190" s="273" t="s">
        <v>19</v>
      </c>
      <c r="N190" s="274" t="s">
        <v>43</v>
      </c>
      <c r="O190" s="86"/>
      <c r="P190" s="223">
        <f>O190*H190</f>
        <v>0</v>
      </c>
      <c r="Q190" s="223">
        <v>1</v>
      </c>
      <c r="R190" s="223">
        <f>Q190*H190</f>
        <v>2.04</v>
      </c>
      <c r="S190" s="223">
        <v>0</v>
      </c>
      <c r="T190" s="224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5" t="s">
        <v>208</v>
      </c>
      <c r="AT190" s="225" t="s">
        <v>228</v>
      </c>
      <c r="AU190" s="225" t="s">
        <v>81</v>
      </c>
      <c r="AY190" s="19" t="s">
        <v>152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9" t="s">
        <v>79</v>
      </c>
      <c r="BK190" s="226">
        <f>ROUND(I190*H190,2)</f>
        <v>0</v>
      </c>
      <c r="BL190" s="19" t="s">
        <v>159</v>
      </c>
      <c r="BM190" s="225" t="s">
        <v>692</v>
      </c>
    </row>
    <row r="191" s="14" customFormat="1">
      <c r="A191" s="14"/>
      <c r="B191" s="243"/>
      <c r="C191" s="244"/>
      <c r="D191" s="234" t="s">
        <v>163</v>
      </c>
      <c r="E191" s="245" t="s">
        <v>19</v>
      </c>
      <c r="F191" s="246" t="s">
        <v>943</v>
      </c>
      <c r="G191" s="244"/>
      <c r="H191" s="247">
        <v>2.04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3" t="s">
        <v>163</v>
      </c>
      <c r="AU191" s="253" t="s">
        <v>81</v>
      </c>
      <c r="AV191" s="14" t="s">
        <v>81</v>
      </c>
      <c r="AW191" s="14" t="s">
        <v>33</v>
      </c>
      <c r="AX191" s="14" t="s">
        <v>79</v>
      </c>
      <c r="AY191" s="253" t="s">
        <v>152</v>
      </c>
    </row>
    <row r="192" s="12" customFormat="1" ht="22.8" customHeight="1">
      <c r="A192" s="12"/>
      <c r="B192" s="198"/>
      <c r="C192" s="199"/>
      <c r="D192" s="200" t="s">
        <v>71</v>
      </c>
      <c r="E192" s="212" t="s">
        <v>81</v>
      </c>
      <c r="F192" s="212" t="s">
        <v>290</v>
      </c>
      <c r="G192" s="199"/>
      <c r="H192" s="199"/>
      <c r="I192" s="202"/>
      <c r="J192" s="213">
        <f>BK192</f>
        <v>0</v>
      </c>
      <c r="K192" s="199"/>
      <c r="L192" s="204"/>
      <c r="M192" s="205"/>
      <c r="N192" s="206"/>
      <c r="O192" s="206"/>
      <c r="P192" s="207">
        <f>SUM(P193:P201)</f>
        <v>0</v>
      </c>
      <c r="Q192" s="206"/>
      <c r="R192" s="207">
        <f>SUM(R193:R201)</f>
        <v>13.19194677</v>
      </c>
      <c r="S192" s="206"/>
      <c r="T192" s="208">
        <f>SUM(T193:T201)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09" t="s">
        <v>79</v>
      </c>
      <c r="AT192" s="210" t="s">
        <v>71</v>
      </c>
      <c r="AU192" s="210" t="s">
        <v>79</v>
      </c>
      <c r="AY192" s="209" t="s">
        <v>152</v>
      </c>
      <c r="BK192" s="211">
        <f>SUM(BK193:BK201)</f>
        <v>0</v>
      </c>
    </row>
    <row r="193" s="2" customFormat="1" ht="16.5" customHeight="1">
      <c r="A193" s="40"/>
      <c r="B193" s="41"/>
      <c r="C193" s="214" t="s">
        <v>302</v>
      </c>
      <c r="D193" s="214" t="s">
        <v>154</v>
      </c>
      <c r="E193" s="215" t="s">
        <v>291</v>
      </c>
      <c r="F193" s="216" t="s">
        <v>292</v>
      </c>
      <c r="G193" s="217" t="s">
        <v>186</v>
      </c>
      <c r="H193" s="218">
        <v>1.349</v>
      </c>
      <c r="I193" s="219"/>
      <c r="J193" s="220">
        <f>ROUND(I193*H193,2)</f>
        <v>0</v>
      </c>
      <c r="K193" s="216" t="s">
        <v>158</v>
      </c>
      <c r="L193" s="46"/>
      <c r="M193" s="221" t="s">
        <v>19</v>
      </c>
      <c r="N193" s="222" t="s">
        <v>43</v>
      </c>
      <c r="O193" s="86"/>
      <c r="P193" s="223">
        <f>O193*H193</f>
        <v>0</v>
      </c>
      <c r="Q193" s="223">
        <v>2.1600000000000001</v>
      </c>
      <c r="R193" s="223">
        <f>Q193*H193</f>
        <v>2.91384</v>
      </c>
      <c r="S193" s="223">
        <v>0</v>
      </c>
      <c r="T193" s="224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5" t="s">
        <v>159</v>
      </c>
      <c r="AT193" s="225" t="s">
        <v>154</v>
      </c>
      <c r="AU193" s="225" t="s">
        <v>81</v>
      </c>
      <c r="AY193" s="19" t="s">
        <v>152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9" t="s">
        <v>79</v>
      </c>
      <c r="BK193" s="226">
        <f>ROUND(I193*H193,2)</f>
        <v>0</v>
      </c>
      <c r="BL193" s="19" t="s">
        <v>159</v>
      </c>
      <c r="BM193" s="225" t="s">
        <v>694</v>
      </c>
    </row>
    <row r="194" s="2" customFormat="1">
      <c r="A194" s="40"/>
      <c r="B194" s="41"/>
      <c r="C194" s="42"/>
      <c r="D194" s="227" t="s">
        <v>161</v>
      </c>
      <c r="E194" s="42"/>
      <c r="F194" s="228" t="s">
        <v>294</v>
      </c>
      <c r="G194" s="42"/>
      <c r="H194" s="42"/>
      <c r="I194" s="229"/>
      <c r="J194" s="42"/>
      <c r="K194" s="42"/>
      <c r="L194" s="46"/>
      <c r="M194" s="230"/>
      <c r="N194" s="231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161</v>
      </c>
      <c r="AU194" s="19" t="s">
        <v>81</v>
      </c>
    </row>
    <row r="195" s="14" customFormat="1">
      <c r="A195" s="14"/>
      <c r="B195" s="243"/>
      <c r="C195" s="244"/>
      <c r="D195" s="234" t="s">
        <v>163</v>
      </c>
      <c r="E195" s="245" t="s">
        <v>19</v>
      </c>
      <c r="F195" s="246" t="s">
        <v>944</v>
      </c>
      <c r="G195" s="244"/>
      <c r="H195" s="247">
        <v>1.349</v>
      </c>
      <c r="I195" s="248"/>
      <c r="J195" s="244"/>
      <c r="K195" s="244"/>
      <c r="L195" s="249"/>
      <c r="M195" s="250"/>
      <c r="N195" s="251"/>
      <c r="O195" s="251"/>
      <c r="P195" s="251"/>
      <c r="Q195" s="251"/>
      <c r="R195" s="251"/>
      <c r="S195" s="251"/>
      <c r="T195" s="25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3" t="s">
        <v>163</v>
      </c>
      <c r="AU195" s="253" t="s">
        <v>81</v>
      </c>
      <c r="AV195" s="14" t="s">
        <v>81</v>
      </c>
      <c r="AW195" s="14" t="s">
        <v>33</v>
      </c>
      <c r="AX195" s="14" t="s">
        <v>79</v>
      </c>
      <c r="AY195" s="253" t="s">
        <v>152</v>
      </c>
    </row>
    <row r="196" s="2" customFormat="1" ht="21.75" customHeight="1">
      <c r="A196" s="40"/>
      <c r="B196" s="41"/>
      <c r="C196" s="214" t="s">
        <v>309</v>
      </c>
      <c r="D196" s="214" t="s">
        <v>154</v>
      </c>
      <c r="E196" s="215" t="s">
        <v>297</v>
      </c>
      <c r="F196" s="216" t="s">
        <v>298</v>
      </c>
      <c r="G196" s="217" t="s">
        <v>186</v>
      </c>
      <c r="H196" s="218">
        <v>4.0469999999999997</v>
      </c>
      <c r="I196" s="219"/>
      <c r="J196" s="220">
        <f>ROUND(I196*H196,2)</f>
        <v>0</v>
      </c>
      <c r="K196" s="216" t="s">
        <v>158</v>
      </c>
      <c r="L196" s="46"/>
      <c r="M196" s="221" t="s">
        <v>19</v>
      </c>
      <c r="N196" s="222" t="s">
        <v>43</v>
      </c>
      <c r="O196" s="86"/>
      <c r="P196" s="223">
        <f>O196*H196</f>
        <v>0</v>
      </c>
      <c r="Q196" s="223">
        <v>2.5018699999999998</v>
      </c>
      <c r="R196" s="223">
        <f>Q196*H196</f>
        <v>10.125067889999999</v>
      </c>
      <c r="S196" s="223">
        <v>0</v>
      </c>
      <c r="T196" s="224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5" t="s">
        <v>159</v>
      </c>
      <c r="AT196" s="225" t="s">
        <v>154</v>
      </c>
      <c r="AU196" s="225" t="s">
        <v>81</v>
      </c>
      <c r="AY196" s="19" t="s">
        <v>152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9" t="s">
        <v>79</v>
      </c>
      <c r="BK196" s="226">
        <f>ROUND(I196*H196,2)</f>
        <v>0</v>
      </c>
      <c r="BL196" s="19" t="s">
        <v>159</v>
      </c>
      <c r="BM196" s="225" t="s">
        <v>695</v>
      </c>
    </row>
    <row r="197" s="2" customFormat="1">
      <c r="A197" s="40"/>
      <c r="B197" s="41"/>
      <c r="C197" s="42"/>
      <c r="D197" s="227" t="s">
        <v>161</v>
      </c>
      <c r="E197" s="42"/>
      <c r="F197" s="228" t="s">
        <v>300</v>
      </c>
      <c r="G197" s="42"/>
      <c r="H197" s="42"/>
      <c r="I197" s="229"/>
      <c r="J197" s="42"/>
      <c r="K197" s="42"/>
      <c r="L197" s="46"/>
      <c r="M197" s="230"/>
      <c r="N197" s="231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161</v>
      </c>
      <c r="AU197" s="19" t="s">
        <v>81</v>
      </c>
    </row>
    <row r="198" s="14" customFormat="1">
      <c r="A198" s="14"/>
      <c r="B198" s="243"/>
      <c r="C198" s="244"/>
      <c r="D198" s="234" t="s">
        <v>163</v>
      </c>
      <c r="E198" s="245" t="s">
        <v>19</v>
      </c>
      <c r="F198" s="246" t="s">
        <v>945</v>
      </c>
      <c r="G198" s="244"/>
      <c r="H198" s="247">
        <v>4.0469999999999997</v>
      </c>
      <c r="I198" s="248"/>
      <c r="J198" s="244"/>
      <c r="K198" s="244"/>
      <c r="L198" s="249"/>
      <c r="M198" s="250"/>
      <c r="N198" s="251"/>
      <c r="O198" s="251"/>
      <c r="P198" s="251"/>
      <c r="Q198" s="251"/>
      <c r="R198" s="251"/>
      <c r="S198" s="251"/>
      <c r="T198" s="25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3" t="s">
        <v>163</v>
      </c>
      <c r="AU198" s="253" t="s">
        <v>81</v>
      </c>
      <c r="AV198" s="14" t="s">
        <v>81</v>
      </c>
      <c r="AW198" s="14" t="s">
        <v>33</v>
      </c>
      <c r="AX198" s="14" t="s">
        <v>79</v>
      </c>
      <c r="AY198" s="253" t="s">
        <v>152</v>
      </c>
    </row>
    <row r="199" s="2" customFormat="1" ht="16.5" customHeight="1">
      <c r="A199" s="40"/>
      <c r="B199" s="41"/>
      <c r="C199" s="214" t="s">
        <v>314</v>
      </c>
      <c r="D199" s="214" t="s">
        <v>154</v>
      </c>
      <c r="E199" s="215" t="s">
        <v>303</v>
      </c>
      <c r="F199" s="216" t="s">
        <v>304</v>
      </c>
      <c r="G199" s="217" t="s">
        <v>231</v>
      </c>
      <c r="H199" s="218">
        <v>0.14399999999999999</v>
      </c>
      <c r="I199" s="219"/>
      <c r="J199" s="220">
        <f>ROUND(I199*H199,2)</f>
        <v>0</v>
      </c>
      <c r="K199" s="216" t="s">
        <v>158</v>
      </c>
      <c r="L199" s="46"/>
      <c r="M199" s="221" t="s">
        <v>19</v>
      </c>
      <c r="N199" s="222" t="s">
        <v>43</v>
      </c>
      <c r="O199" s="86"/>
      <c r="P199" s="223">
        <f>O199*H199</f>
        <v>0</v>
      </c>
      <c r="Q199" s="223">
        <v>1.06277</v>
      </c>
      <c r="R199" s="223">
        <f>Q199*H199</f>
        <v>0.15303887999999999</v>
      </c>
      <c r="S199" s="223">
        <v>0</v>
      </c>
      <c r="T199" s="224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25" t="s">
        <v>159</v>
      </c>
      <c r="AT199" s="225" t="s">
        <v>154</v>
      </c>
      <c r="AU199" s="225" t="s">
        <v>81</v>
      </c>
      <c r="AY199" s="19" t="s">
        <v>152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9" t="s">
        <v>79</v>
      </c>
      <c r="BK199" s="226">
        <f>ROUND(I199*H199,2)</f>
        <v>0</v>
      </c>
      <c r="BL199" s="19" t="s">
        <v>159</v>
      </c>
      <c r="BM199" s="225" t="s">
        <v>696</v>
      </c>
    </row>
    <row r="200" s="2" customFormat="1">
      <c r="A200" s="40"/>
      <c r="B200" s="41"/>
      <c r="C200" s="42"/>
      <c r="D200" s="227" t="s">
        <v>161</v>
      </c>
      <c r="E200" s="42"/>
      <c r="F200" s="228" t="s">
        <v>306</v>
      </c>
      <c r="G200" s="42"/>
      <c r="H200" s="42"/>
      <c r="I200" s="229"/>
      <c r="J200" s="42"/>
      <c r="K200" s="42"/>
      <c r="L200" s="46"/>
      <c r="M200" s="230"/>
      <c r="N200" s="231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161</v>
      </c>
      <c r="AU200" s="19" t="s">
        <v>81</v>
      </c>
    </row>
    <row r="201" s="14" customFormat="1">
      <c r="A201" s="14"/>
      <c r="B201" s="243"/>
      <c r="C201" s="244"/>
      <c r="D201" s="234" t="s">
        <v>163</v>
      </c>
      <c r="E201" s="245" t="s">
        <v>19</v>
      </c>
      <c r="F201" s="246" t="s">
        <v>946</v>
      </c>
      <c r="G201" s="244"/>
      <c r="H201" s="247">
        <v>0.14399999999999999</v>
      </c>
      <c r="I201" s="248"/>
      <c r="J201" s="244"/>
      <c r="K201" s="244"/>
      <c r="L201" s="249"/>
      <c r="M201" s="250"/>
      <c r="N201" s="251"/>
      <c r="O201" s="251"/>
      <c r="P201" s="251"/>
      <c r="Q201" s="251"/>
      <c r="R201" s="251"/>
      <c r="S201" s="251"/>
      <c r="T201" s="25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3" t="s">
        <v>163</v>
      </c>
      <c r="AU201" s="253" t="s">
        <v>81</v>
      </c>
      <c r="AV201" s="14" t="s">
        <v>81</v>
      </c>
      <c r="AW201" s="14" t="s">
        <v>33</v>
      </c>
      <c r="AX201" s="14" t="s">
        <v>79</v>
      </c>
      <c r="AY201" s="253" t="s">
        <v>152</v>
      </c>
    </row>
    <row r="202" s="12" customFormat="1" ht="22.8" customHeight="1">
      <c r="A202" s="12"/>
      <c r="B202" s="198"/>
      <c r="C202" s="199"/>
      <c r="D202" s="200" t="s">
        <v>71</v>
      </c>
      <c r="E202" s="212" t="s">
        <v>183</v>
      </c>
      <c r="F202" s="212" t="s">
        <v>308</v>
      </c>
      <c r="G202" s="199"/>
      <c r="H202" s="199"/>
      <c r="I202" s="202"/>
      <c r="J202" s="213">
        <f>BK202</f>
        <v>0</v>
      </c>
      <c r="K202" s="199"/>
      <c r="L202" s="204"/>
      <c r="M202" s="205"/>
      <c r="N202" s="206"/>
      <c r="O202" s="206"/>
      <c r="P202" s="207">
        <f>SUM(P203:P239)</f>
        <v>0</v>
      </c>
      <c r="Q202" s="206"/>
      <c r="R202" s="207">
        <f>SUM(R203:R239)</f>
        <v>14.866859999999999</v>
      </c>
      <c r="S202" s="206"/>
      <c r="T202" s="208">
        <f>SUM(T203:T239)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09" t="s">
        <v>79</v>
      </c>
      <c r="AT202" s="210" t="s">
        <v>71</v>
      </c>
      <c r="AU202" s="210" t="s">
        <v>79</v>
      </c>
      <c r="AY202" s="209" t="s">
        <v>152</v>
      </c>
      <c r="BK202" s="211">
        <f>SUM(BK203:BK239)</f>
        <v>0</v>
      </c>
    </row>
    <row r="203" s="2" customFormat="1" ht="21.75" customHeight="1">
      <c r="A203" s="40"/>
      <c r="B203" s="41"/>
      <c r="C203" s="214" t="s">
        <v>321</v>
      </c>
      <c r="D203" s="214" t="s">
        <v>154</v>
      </c>
      <c r="E203" s="215" t="s">
        <v>583</v>
      </c>
      <c r="F203" s="216" t="s">
        <v>584</v>
      </c>
      <c r="G203" s="217" t="s">
        <v>157</v>
      </c>
      <c r="H203" s="218">
        <v>30</v>
      </c>
      <c r="I203" s="219"/>
      <c r="J203" s="220">
        <f>ROUND(I203*H203,2)</f>
        <v>0</v>
      </c>
      <c r="K203" s="216" t="s">
        <v>158</v>
      </c>
      <c r="L203" s="46"/>
      <c r="M203" s="221" t="s">
        <v>19</v>
      </c>
      <c r="N203" s="222" t="s">
        <v>43</v>
      </c>
      <c r="O203" s="86"/>
      <c r="P203" s="223">
        <f>O203*H203</f>
        <v>0</v>
      </c>
      <c r="Q203" s="223">
        <v>0</v>
      </c>
      <c r="R203" s="223">
        <f>Q203*H203</f>
        <v>0</v>
      </c>
      <c r="S203" s="223">
        <v>0</v>
      </c>
      <c r="T203" s="224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5" t="s">
        <v>159</v>
      </c>
      <c r="AT203" s="225" t="s">
        <v>154</v>
      </c>
      <c r="AU203" s="225" t="s">
        <v>81</v>
      </c>
      <c r="AY203" s="19" t="s">
        <v>152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9" t="s">
        <v>79</v>
      </c>
      <c r="BK203" s="226">
        <f>ROUND(I203*H203,2)</f>
        <v>0</v>
      </c>
      <c r="BL203" s="19" t="s">
        <v>159</v>
      </c>
      <c r="BM203" s="225" t="s">
        <v>697</v>
      </c>
    </row>
    <row r="204" s="2" customFormat="1">
      <c r="A204" s="40"/>
      <c r="B204" s="41"/>
      <c r="C204" s="42"/>
      <c r="D204" s="227" t="s">
        <v>161</v>
      </c>
      <c r="E204" s="42"/>
      <c r="F204" s="228" t="s">
        <v>586</v>
      </c>
      <c r="G204" s="42"/>
      <c r="H204" s="42"/>
      <c r="I204" s="229"/>
      <c r="J204" s="42"/>
      <c r="K204" s="42"/>
      <c r="L204" s="46"/>
      <c r="M204" s="230"/>
      <c r="N204" s="231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161</v>
      </c>
      <c r="AU204" s="19" t="s">
        <v>81</v>
      </c>
    </row>
    <row r="205" s="13" customFormat="1">
      <c r="A205" s="13"/>
      <c r="B205" s="232"/>
      <c r="C205" s="233"/>
      <c r="D205" s="234" t="s">
        <v>163</v>
      </c>
      <c r="E205" s="235" t="s">
        <v>19</v>
      </c>
      <c r="F205" s="236" t="s">
        <v>534</v>
      </c>
      <c r="G205" s="233"/>
      <c r="H205" s="235" t="s">
        <v>19</v>
      </c>
      <c r="I205" s="237"/>
      <c r="J205" s="233"/>
      <c r="K205" s="233"/>
      <c r="L205" s="238"/>
      <c r="M205" s="239"/>
      <c r="N205" s="240"/>
      <c r="O205" s="240"/>
      <c r="P205" s="240"/>
      <c r="Q205" s="240"/>
      <c r="R205" s="240"/>
      <c r="S205" s="240"/>
      <c r="T205" s="24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2" t="s">
        <v>163</v>
      </c>
      <c r="AU205" s="242" t="s">
        <v>81</v>
      </c>
      <c r="AV205" s="13" t="s">
        <v>79</v>
      </c>
      <c r="AW205" s="13" t="s">
        <v>33</v>
      </c>
      <c r="AX205" s="13" t="s">
        <v>72</v>
      </c>
      <c r="AY205" s="242" t="s">
        <v>152</v>
      </c>
    </row>
    <row r="206" s="14" customFormat="1">
      <c r="A206" s="14"/>
      <c r="B206" s="243"/>
      <c r="C206" s="244"/>
      <c r="D206" s="234" t="s">
        <v>163</v>
      </c>
      <c r="E206" s="245" t="s">
        <v>19</v>
      </c>
      <c r="F206" s="246" t="s">
        <v>342</v>
      </c>
      <c r="G206" s="244"/>
      <c r="H206" s="247">
        <v>30</v>
      </c>
      <c r="I206" s="248"/>
      <c r="J206" s="244"/>
      <c r="K206" s="244"/>
      <c r="L206" s="249"/>
      <c r="M206" s="250"/>
      <c r="N206" s="251"/>
      <c r="O206" s="251"/>
      <c r="P206" s="251"/>
      <c r="Q206" s="251"/>
      <c r="R206" s="251"/>
      <c r="S206" s="251"/>
      <c r="T206" s="25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3" t="s">
        <v>163</v>
      </c>
      <c r="AU206" s="253" t="s">
        <v>81</v>
      </c>
      <c r="AV206" s="14" t="s">
        <v>81</v>
      </c>
      <c r="AW206" s="14" t="s">
        <v>33</v>
      </c>
      <c r="AX206" s="14" t="s">
        <v>79</v>
      </c>
      <c r="AY206" s="253" t="s">
        <v>152</v>
      </c>
    </row>
    <row r="207" s="2" customFormat="1" ht="21.75" customHeight="1">
      <c r="A207" s="40"/>
      <c r="B207" s="41"/>
      <c r="C207" s="214" t="s">
        <v>326</v>
      </c>
      <c r="D207" s="214" t="s">
        <v>154</v>
      </c>
      <c r="E207" s="215" t="s">
        <v>588</v>
      </c>
      <c r="F207" s="216" t="s">
        <v>589</v>
      </c>
      <c r="G207" s="217" t="s">
        <v>157</v>
      </c>
      <c r="H207" s="218">
        <v>30</v>
      </c>
      <c r="I207" s="219"/>
      <c r="J207" s="220">
        <f>ROUND(I207*H207,2)</f>
        <v>0</v>
      </c>
      <c r="K207" s="216" t="s">
        <v>158</v>
      </c>
      <c r="L207" s="46"/>
      <c r="M207" s="221" t="s">
        <v>19</v>
      </c>
      <c r="N207" s="222" t="s">
        <v>43</v>
      </c>
      <c r="O207" s="86"/>
      <c r="P207" s="223">
        <f>O207*H207</f>
        <v>0</v>
      </c>
      <c r="Q207" s="223">
        <v>0</v>
      </c>
      <c r="R207" s="223">
        <f>Q207*H207</f>
        <v>0</v>
      </c>
      <c r="S207" s="223">
        <v>0</v>
      </c>
      <c r="T207" s="224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25" t="s">
        <v>159</v>
      </c>
      <c r="AT207" s="225" t="s">
        <v>154</v>
      </c>
      <c r="AU207" s="225" t="s">
        <v>81</v>
      </c>
      <c r="AY207" s="19" t="s">
        <v>152</v>
      </c>
      <c r="BE207" s="226">
        <f>IF(N207="základní",J207,0)</f>
        <v>0</v>
      </c>
      <c r="BF207" s="226">
        <f>IF(N207="snížená",J207,0)</f>
        <v>0</v>
      </c>
      <c r="BG207" s="226">
        <f>IF(N207="zákl. přenesená",J207,0)</f>
        <v>0</v>
      </c>
      <c r="BH207" s="226">
        <f>IF(N207="sníž. přenesená",J207,0)</f>
        <v>0</v>
      </c>
      <c r="BI207" s="226">
        <f>IF(N207="nulová",J207,0)</f>
        <v>0</v>
      </c>
      <c r="BJ207" s="19" t="s">
        <v>79</v>
      </c>
      <c r="BK207" s="226">
        <f>ROUND(I207*H207,2)</f>
        <v>0</v>
      </c>
      <c r="BL207" s="19" t="s">
        <v>159</v>
      </c>
      <c r="BM207" s="225" t="s">
        <v>698</v>
      </c>
    </row>
    <row r="208" s="2" customFormat="1">
      <c r="A208" s="40"/>
      <c r="B208" s="41"/>
      <c r="C208" s="42"/>
      <c r="D208" s="227" t="s">
        <v>161</v>
      </c>
      <c r="E208" s="42"/>
      <c r="F208" s="228" t="s">
        <v>591</v>
      </c>
      <c r="G208" s="42"/>
      <c r="H208" s="42"/>
      <c r="I208" s="229"/>
      <c r="J208" s="42"/>
      <c r="K208" s="42"/>
      <c r="L208" s="46"/>
      <c r="M208" s="230"/>
      <c r="N208" s="231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161</v>
      </c>
      <c r="AU208" s="19" t="s">
        <v>81</v>
      </c>
    </row>
    <row r="209" s="13" customFormat="1">
      <c r="A209" s="13"/>
      <c r="B209" s="232"/>
      <c r="C209" s="233"/>
      <c r="D209" s="234" t="s">
        <v>163</v>
      </c>
      <c r="E209" s="235" t="s">
        <v>19</v>
      </c>
      <c r="F209" s="236" t="s">
        <v>534</v>
      </c>
      <c r="G209" s="233"/>
      <c r="H209" s="235" t="s">
        <v>19</v>
      </c>
      <c r="I209" s="237"/>
      <c r="J209" s="233"/>
      <c r="K209" s="233"/>
      <c r="L209" s="238"/>
      <c r="M209" s="239"/>
      <c r="N209" s="240"/>
      <c r="O209" s="240"/>
      <c r="P209" s="240"/>
      <c r="Q209" s="240"/>
      <c r="R209" s="240"/>
      <c r="S209" s="240"/>
      <c r="T209" s="24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2" t="s">
        <v>163</v>
      </c>
      <c r="AU209" s="242" t="s">
        <v>81</v>
      </c>
      <c r="AV209" s="13" t="s">
        <v>79</v>
      </c>
      <c r="AW209" s="13" t="s">
        <v>33</v>
      </c>
      <c r="AX209" s="13" t="s">
        <v>72</v>
      </c>
      <c r="AY209" s="242" t="s">
        <v>152</v>
      </c>
    </row>
    <row r="210" s="14" customFormat="1">
      <c r="A210" s="14"/>
      <c r="B210" s="243"/>
      <c r="C210" s="244"/>
      <c r="D210" s="234" t="s">
        <v>163</v>
      </c>
      <c r="E210" s="245" t="s">
        <v>19</v>
      </c>
      <c r="F210" s="246" t="s">
        <v>342</v>
      </c>
      <c r="G210" s="244"/>
      <c r="H210" s="247">
        <v>30</v>
      </c>
      <c r="I210" s="248"/>
      <c r="J210" s="244"/>
      <c r="K210" s="244"/>
      <c r="L210" s="249"/>
      <c r="M210" s="250"/>
      <c r="N210" s="251"/>
      <c r="O210" s="251"/>
      <c r="P210" s="251"/>
      <c r="Q210" s="251"/>
      <c r="R210" s="251"/>
      <c r="S210" s="251"/>
      <c r="T210" s="25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3" t="s">
        <v>163</v>
      </c>
      <c r="AU210" s="253" t="s">
        <v>81</v>
      </c>
      <c r="AV210" s="14" t="s">
        <v>81</v>
      </c>
      <c r="AW210" s="14" t="s">
        <v>33</v>
      </c>
      <c r="AX210" s="14" t="s">
        <v>79</v>
      </c>
      <c r="AY210" s="253" t="s">
        <v>152</v>
      </c>
    </row>
    <row r="211" s="2" customFormat="1" ht="21.75" customHeight="1">
      <c r="A211" s="40"/>
      <c r="B211" s="41"/>
      <c r="C211" s="214" t="s">
        <v>331</v>
      </c>
      <c r="D211" s="214" t="s">
        <v>154</v>
      </c>
      <c r="E211" s="215" t="s">
        <v>310</v>
      </c>
      <c r="F211" s="216" t="s">
        <v>311</v>
      </c>
      <c r="G211" s="217" t="s">
        <v>157</v>
      </c>
      <c r="H211" s="218">
        <v>27</v>
      </c>
      <c r="I211" s="219"/>
      <c r="J211" s="220">
        <f>ROUND(I211*H211,2)</f>
        <v>0</v>
      </c>
      <c r="K211" s="216" t="s">
        <v>158</v>
      </c>
      <c r="L211" s="46"/>
      <c r="M211" s="221" t="s">
        <v>19</v>
      </c>
      <c r="N211" s="222" t="s">
        <v>43</v>
      </c>
      <c r="O211" s="86"/>
      <c r="P211" s="223">
        <f>O211*H211</f>
        <v>0</v>
      </c>
      <c r="Q211" s="223">
        <v>0</v>
      </c>
      <c r="R211" s="223">
        <f>Q211*H211</f>
        <v>0</v>
      </c>
      <c r="S211" s="223">
        <v>0</v>
      </c>
      <c r="T211" s="224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25" t="s">
        <v>159</v>
      </c>
      <c r="AT211" s="225" t="s">
        <v>154</v>
      </c>
      <c r="AU211" s="225" t="s">
        <v>81</v>
      </c>
      <c r="AY211" s="19" t="s">
        <v>152</v>
      </c>
      <c r="BE211" s="226">
        <f>IF(N211="základní",J211,0)</f>
        <v>0</v>
      </c>
      <c r="BF211" s="226">
        <f>IF(N211="snížená",J211,0)</f>
        <v>0</v>
      </c>
      <c r="BG211" s="226">
        <f>IF(N211="zákl. přenesená",J211,0)</f>
        <v>0</v>
      </c>
      <c r="BH211" s="226">
        <f>IF(N211="sníž. přenesená",J211,0)</f>
        <v>0</v>
      </c>
      <c r="BI211" s="226">
        <f>IF(N211="nulová",J211,0)</f>
        <v>0</v>
      </c>
      <c r="BJ211" s="19" t="s">
        <v>79</v>
      </c>
      <c r="BK211" s="226">
        <f>ROUND(I211*H211,2)</f>
        <v>0</v>
      </c>
      <c r="BL211" s="19" t="s">
        <v>159</v>
      </c>
      <c r="BM211" s="225" t="s">
        <v>699</v>
      </c>
    </row>
    <row r="212" s="2" customFormat="1">
      <c r="A212" s="40"/>
      <c r="B212" s="41"/>
      <c r="C212" s="42"/>
      <c r="D212" s="227" t="s">
        <v>161</v>
      </c>
      <c r="E212" s="42"/>
      <c r="F212" s="228" t="s">
        <v>313</v>
      </c>
      <c r="G212" s="42"/>
      <c r="H212" s="42"/>
      <c r="I212" s="229"/>
      <c r="J212" s="42"/>
      <c r="K212" s="42"/>
      <c r="L212" s="46"/>
      <c r="M212" s="230"/>
      <c r="N212" s="231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161</v>
      </c>
      <c r="AU212" s="19" t="s">
        <v>81</v>
      </c>
    </row>
    <row r="213" s="13" customFormat="1">
      <c r="A213" s="13"/>
      <c r="B213" s="232"/>
      <c r="C213" s="233"/>
      <c r="D213" s="234" t="s">
        <v>163</v>
      </c>
      <c r="E213" s="235" t="s">
        <v>19</v>
      </c>
      <c r="F213" s="236" t="s">
        <v>189</v>
      </c>
      <c r="G213" s="233"/>
      <c r="H213" s="235" t="s">
        <v>19</v>
      </c>
      <c r="I213" s="237"/>
      <c r="J213" s="233"/>
      <c r="K213" s="233"/>
      <c r="L213" s="238"/>
      <c r="M213" s="239"/>
      <c r="N213" s="240"/>
      <c r="O213" s="240"/>
      <c r="P213" s="240"/>
      <c r="Q213" s="240"/>
      <c r="R213" s="240"/>
      <c r="S213" s="240"/>
      <c r="T213" s="24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2" t="s">
        <v>163</v>
      </c>
      <c r="AU213" s="242" t="s">
        <v>81</v>
      </c>
      <c r="AV213" s="13" t="s">
        <v>79</v>
      </c>
      <c r="AW213" s="13" t="s">
        <v>33</v>
      </c>
      <c r="AX213" s="13" t="s">
        <v>72</v>
      </c>
      <c r="AY213" s="242" t="s">
        <v>152</v>
      </c>
    </row>
    <row r="214" s="14" customFormat="1">
      <c r="A214" s="14"/>
      <c r="B214" s="243"/>
      <c r="C214" s="244"/>
      <c r="D214" s="234" t="s">
        <v>163</v>
      </c>
      <c r="E214" s="245" t="s">
        <v>19</v>
      </c>
      <c r="F214" s="246" t="s">
        <v>326</v>
      </c>
      <c r="G214" s="244"/>
      <c r="H214" s="247">
        <v>27</v>
      </c>
      <c r="I214" s="248"/>
      <c r="J214" s="244"/>
      <c r="K214" s="244"/>
      <c r="L214" s="249"/>
      <c r="M214" s="250"/>
      <c r="N214" s="251"/>
      <c r="O214" s="251"/>
      <c r="P214" s="251"/>
      <c r="Q214" s="251"/>
      <c r="R214" s="251"/>
      <c r="S214" s="251"/>
      <c r="T214" s="252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3" t="s">
        <v>163</v>
      </c>
      <c r="AU214" s="253" t="s">
        <v>81</v>
      </c>
      <c r="AV214" s="14" t="s">
        <v>81</v>
      </c>
      <c r="AW214" s="14" t="s">
        <v>33</v>
      </c>
      <c r="AX214" s="14" t="s">
        <v>79</v>
      </c>
      <c r="AY214" s="253" t="s">
        <v>152</v>
      </c>
    </row>
    <row r="215" s="2" customFormat="1" ht="24.15" customHeight="1">
      <c r="A215" s="40"/>
      <c r="B215" s="41"/>
      <c r="C215" s="214" t="s">
        <v>336</v>
      </c>
      <c r="D215" s="214" t="s">
        <v>154</v>
      </c>
      <c r="E215" s="215" t="s">
        <v>315</v>
      </c>
      <c r="F215" s="216" t="s">
        <v>316</v>
      </c>
      <c r="G215" s="217" t="s">
        <v>157</v>
      </c>
      <c r="H215" s="218">
        <v>13.15</v>
      </c>
      <c r="I215" s="219"/>
      <c r="J215" s="220">
        <f>ROUND(I215*H215,2)</f>
        <v>0</v>
      </c>
      <c r="K215" s="216" t="s">
        <v>158</v>
      </c>
      <c r="L215" s="46"/>
      <c r="M215" s="221" t="s">
        <v>19</v>
      </c>
      <c r="N215" s="222" t="s">
        <v>43</v>
      </c>
      <c r="O215" s="86"/>
      <c r="P215" s="223">
        <f>O215*H215</f>
        <v>0</v>
      </c>
      <c r="Q215" s="223">
        <v>0</v>
      </c>
      <c r="R215" s="223">
        <f>Q215*H215</f>
        <v>0</v>
      </c>
      <c r="S215" s="223">
        <v>0</v>
      </c>
      <c r="T215" s="224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25" t="s">
        <v>159</v>
      </c>
      <c r="AT215" s="225" t="s">
        <v>154</v>
      </c>
      <c r="AU215" s="225" t="s">
        <v>81</v>
      </c>
      <c r="AY215" s="19" t="s">
        <v>152</v>
      </c>
      <c r="BE215" s="226">
        <f>IF(N215="základní",J215,0)</f>
        <v>0</v>
      </c>
      <c r="BF215" s="226">
        <f>IF(N215="snížená",J215,0)</f>
        <v>0</v>
      </c>
      <c r="BG215" s="226">
        <f>IF(N215="zákl. přenesená",J215,0)</f>
        <v>0</v>
      </c>
      <c r="BH215" s="226">
        <f>IF(N215="sníž. přenesená",J215,0)</f>
        <v>0</v>
      </c>
      <c r="BI215" s="226">
        <f>IF(N215="nulová",J215,0)</f>
        <v>0</v>
      </c>
      <c r="BJ215" s="19" t="s">
        <v>79</v>
      </c>
      <c r="BK215" s="226">
        <f>ROUND(I215*H215,2)</f>
        <v>0</v>
      </c>
      <c r="BL215" s="19" t="s">
        <v>159</v>
      </c>
      <c r="BM215" s="225" t="s">
        <v>700</v>
      </c>
    </row>
    <row r="216" s="2" customFormat="1">
      <c r="A216" s="40"/>
      <c r="B216" s="41"/>
      <c r="C216" s="42"/>
      <c r="D216" s="227" t="s">
        <v>161</v>
      </c>
      <c r="E216" s="42"/>
      <c r="F216" s="228" t="s">
        <v>318</v>
      </c>
      <c r="G216" s="42"/>
      <c r="H216" s="42"/>
      <c r="I216" s="229"/>
      <c r="J216" s="42"/>
      <c r="K216" s="42"/>
      <c r="L216" s="46"/>
      <c r="M216" s="230"/>
      <c r="N216" s="231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161</v>
      </c>
      <c r="AU216" s="19" t="s">
        <v>81</v>
      </c>
    </row>
    <row r="217" s="13" customFormat="1">
      <c r="A217" s="13"/>
      <c r="B217" s="232"/>
      <c r="C217" s="233"/>
      <c r="D217" s="234" t="s">
        <v>163</v>
      </c>
      <c r="E217" s="235" t="s">
        <v>19</v>
      </c>
      <c r="F217" s="236" t="s">
        <v>319</v>
      </c>
      <c r="G217" s="233"/>
      <c r="H217" s="235" t="s">
        <v>19</v>
      </c>
      <c r="I217" s="237"/>
      <c r="J217" s="233"/>
      <c r="K217" s="233"/>
      <c r="L217" s="238"/>
      <c r="M217" s="239"/>
      <c r="N217" s="240"/>
      <c r="O217" s="240"/>
      <c r="P217" s="240"/>
      <c r="Q217" s="240"/>
      <c r="R217" s="240"/>
      <c r="S217" s="240"/>
      <c r="T217" s="24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2" t="s">
        <v>163</v>
      </c>
      <c r="AU217" s="242" t="s">
        <v>81</v>
      </c>
      <c r="AV217" s="13" t="s">
        <v>79</v>
      </c>
      <c r="AW217" s="13" t="s">
        <v>33</v>
      </c>
      <c r="AX217" s="13" t="s">
        <v>72</v>
      </c>
      <c r="AY217" s="242" t="s">
        <v>152</v>
      </c>
    </row>
    <row r="218" s="14" customFormat="1">
      <c r="A218" s="14"/>
      <c r="B218" s="243"/>
      <c r="C218" s="244"/>
      <c r="D218" s="234" t="s">
        <v>163</v>
      </c>
      <c r="E218" s="245" t="s">
        <v>19</v>
      </c>
      <c r="F218" s="246" t="s">
        <v>947</v>
      </c>
      <c r="G218" s="244"/>
      <c r="H218" s="247">
        <v>13.15</v>
      </c>
      <c r="I218" s="248"/>
      <c r="J218" s="244"/>
      <c r="K218" s="244"/>
      <c r="L218" s="249"/>
      <c r="M218" s="250"/>
      <c r="N218" s="251"/>
      <c r="O218" s="251"/>
      <c r="P218" s="251"/>
      <c r="Q218" s="251"/>
      <c r="R218" s="251"/>
      <c r="S218" s="251"/>
      <c r="T218" s="25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3" t="s">
        <v>163</v>
      </c>
      <c r="AU218" s="253" t="s">
        <v>81</v>
      </c>
      <c r="AV218" s="14" t="s">
        <v>81</v>
      </c>
      <c r="AW218" s="14" t="s">
        <v>33</v>
      </c>
      <c r="AX218" s="14" t="s">
        <v>79</v>
      </c>
      <c r="AY218" s="253" t="s">
        <v>152</v>
      </c>
    </row>
    <row r="219" s="2" customFormat="1" ht="16.5" customHeight="1">
      <c r="A219" s="40"/>
      <c r="B219" s="41"/>
      <c r="C219" s="214" t="s">
        <v>342</v>
      </c>
      <c r="D219" s="214" t="s">
        <v>154</v>
      </c>
      <c r="E219" s="215" t="s">
        <v>322</v>
      </c>
      <c r="F219" s="216" t="s">
        <v>323</v>
      </c>
      <c r="G219" s="217" t="s">
        <v>157</v>
      </c>
      <c r="H219" s="218">
        <v>13.15</v>
      </c>
      <c r="I219" s="219"/>
      <c r="J219" s="220">
        <f>ROUND(I219*H219,2)</f>
        <v>0</v>
      </c>
      <c r="K219" s="216" t="s">
        <v>158</v>
      </c>
      <c r="L219" s="46"/>
      <c r="M219" s="221" t="s">
        <v>19</v>
      </c>
      <c r="N219" s="222" t="s">
        <v>43</v>
      </c>
      <c r="O219" s="86"/>
      <c r="P219" s="223">
        <f>O219*H219</f>
        <v>0</v>
      </c>
      <c r="Q219" s="223">
        <v>0</v>
      </c>
      <c r="R219" s="223">
        <f>Q219*H219</f>
        <v>0</v>
      </c>
      <c r="S219" s="223">
        <v>0</v>
      </c>
      <c r="T219" s="224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25" t="s">
        <v>159</v>
      </c>
      <c r="AT219" s="225" t="s">
        <v>154</v>
      </c>
      <c r="AU219" s="225" t="s">
        <v>81</v>
      </c>
      <c r="AY219" s="19" t="s">
        <v>152</v>
      </c>
      <c r="BE219" s="226">
        <f>IF(N219="základní",J219,0)</f>
        <v>0</v>
      </c>
      <c r="BF219" s="226">
        <f>IF(N219="snížená",J219,0)</f>
        <v>0</v>
      </c>
      <c r="BG219" s="226">
        <f>IF(N219="zákl. přenesená",J219,0)</f>
        <v>0</v>
      </c>
      <c r="BH219" s="226">
        <f>IF(N219="sníž. přenesená",J219,0)</f>
        <v>0</v>
      </c>
      <c r="BI219" s="226">
        <f>IF(N219="nulová",J219,0)</f>
        <v>0</v>
      </c>
      <c r="BJ219" s="19" t="s">
        <v>79</v>
      </c>
      <c r="BK219" s="226">
        <f>ROUND(I219*H219,2)</f>
        <v>0</v>
      </c>
      <c r="BL219" s="19" t="s">
        <v>159</v>
      </c>
      <c r="BM219" s="225" t="s">
        <v>701</v>
      </c>
    </row>
    <row r="220" s="2" customFormat="1">
      <c r="A220" s="40"/>
      <c r="B220" s="41"/>
      <c r="C220" s="42"/>
      <c r="D220" s="227" t="s">
        <v>161</v>
      </c>
      <c r="E220" s="42"/>
      <c r="F220" s="228" t="s">
        <v>325</v>
      </c>
      <c r="G220" s="42"/>
      <c r="H220" s="42"/>
      <c r="I220" s="229"/>
      <c r="J220" s="42"/>
      <c r="K220" s="42"/>
      <c r="L220" s="46"/>
      <c r="M220" s="230"/>
      <c r="N220" s="231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161</v>
      </c>
      <c r="AU220" s="19" t="s">
        <v>81</v>
      </c>
    </row>
    <row r="221" s="13" customFormat="1">
      <c r="A221" s="13"/>
      <c r="B221" s="232"/>
      <c r="C221" s="233"/>
      <c r="D221" s="234" t="s">
        <v>163</v>
      </c>
      <c r="E221" s="235" t="s">
        <v>19</v>
      </c>
      <c r="F221" s="236" t="s">
        <v>319</v>
      </c>
      <c r="G221" s="233"/>
      <c r="H221" s="235" t="s">
        <v>19</v>
      </c>
      <c r="I221" s="237"/>
      <c r="J221" s="233"/>
      <c r="K221" s="233"/>
      <c r="L221" s="238"/>
      <c r="M221" s="239"/>
      <c r="N221" s="240"/>
      <c r="O221" s="240"/>
      <c r="P221" s="240"/>
      <c r="Q221" s="240"/>
      <c r="R221" s="240"/>
      <c r="S221" s="240"/>
      <c r="T221" s="24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2" t="s">
        <v>163</v>
      </c>
      <c r="AU221" s="242" t="s">
        <v>81</v>
      </c>
      <c r="AV221" s="13" t="s">
        <v>79</v>
      </c>
      <c r="AW221" s="13" t="s">
        <v>33</v>
      </c>
      <c r="AX221" s="13" t="s">
        <v>72</v>
      </c>
      <c r="AY221" s="242" t="s">
        <v>152</v>
      </c>
    </row>
    <row r="222" s="14" customFormat="1">
      <c r="A222" s="14"/>
      <c r="B222" s="243"/>
      <c r="C222" s="244"/>
      <c r="D222" s="234" t="s">
        <v>163</v>
      </c>
      <c r="E222" s="245" t="s">
        <v>19</v>
      </c>
      <c r="F222" s="246" t="s">
        <v>947</v>
      </c>
      <c r="G222" s="244"/>
      <c r="H222" s="247">
        <v>13.15</v>
      </c>
      <c r="I222" s="248"/>
      <c r="J222" s="244"/>
      <c r="K222" s="244"/>
      <c r="L222" s="249"/>
      <c r="M222" s="250"/>
      <c r="N222" s="251"/>
      <c r="O222" s="251"/>
      <c r="P222" s="251"/>
      <c r="Q222" s="251"/>
      <c r="R222" s="251"/>
      <c r="S222" s="251"/>
      <c r="T222" s="252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3" t="s">
        <v>163</v>
      </c>
      <c r="AU222" s="253" t="s">
        <v>81</v>
      </c>
      <c r="AV222" s="14" t="s">
        <v>81</v>
      </c>
      <c r="AW222" s="14" t="s">
        <v>33</v>
      </c>
      <c r="AX222" s="14" t="s">
        <v>79</v>
      </c>
      <c r="AY222" s="253" t="s">
        <v>152</v>
      </c>
    </row>
    <row r="223" s="2" customFormat="1" ht="24.15" customHeight="1">
      <c r="A223" s="40"/>
      <c r="B223" s="41"/>
      <c r="C223" s="214" t="s">
        <v>347</v>
      </c>
      <c r="D223" s="214" t="s">
        <v>154</v>
      </c>
      <c r="E223" s="215" t="s">
        <v>327</v>
      </c>
      <c r="F223" s="216" t="s">
        <v>328</v>
      </c>
      <c r="G223" s="217" t="s">
        <v>157</v>
      </c>
      <c r="H223" s="218">
        <v>13.15</v>
      </c>
      <c r="I223" s="219"/>
      <c r="J223" s="220">
        <f>ROUND(I223*H223,2)</f>
        <v>0</v>
      </c>
      <c r="K223" s="216" t="s">
        <v>158</v>
      </c>
      <c r="L223" s="46"/>
      <c r="M223" s="221" t="s">
        <v>19</v>
      </c>
      <c r="N223" s="222" t="s">
        <v>43</v>
      </c>
      <c r="O223" s="86"/>
      <c r="P223" s="223">
        <f>O223*H223</f>
        <v>0</v>
      </c>
      <c r="Q223" s="223">
        <v>0</v>
      </c>
      <c r="R223" s="223">
        <f>Q223*H223</f>
        <v>0</v>
      </c>
      <c r="S223" s="223">
        <v>0</v>
      </c>
      <c r="T223" s="224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25" t="s">
        <v>159</v>
      </c>
      <c r="AT223" s="225" t="s">
        <v>154</v>
      </c>
      <c r="AU223" s="225" t="s">
        <v>81</v>
      </c>
      <c r="AY223" s="19" t="s">
        <v>152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9" t="s">
        <v>79</v>
      </c>
      <c r="BK223" s="226">
        <f>ROUND(I223*H223,2)</f>
        <v>0</v>
      </c>
      <c r="BL223" s="19" t="s">
        <v>159</v>
      </c>
      <c r="BM223" s="225" t="s">
        <v>702</v>
      </c>
    </row>
    <row r="224" s="2" customFormat="1">
      <c r="A224" s="40"/>
      <c r="B224" s="41"/>
      <c r="C224" s="42"/>
      <c r="D224" s="227" t="s">
        <v>161</v>
      </c>
      <c r="E224" s="42"/>
      <c r="F224" s="228" t="s">
        <v>330</v>
      </c>
      <c r="G224" s="42"/>
      <c r="H224" s="42"/>
      <c r="I224" s="229"/>
      <c r="J224" s="42"/>
      <c r="K224" s="42"/>
      <c r="L224" s="46"/>
      <c r="M224" s="230"/>
      <c r="N224" s="231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161</v>
      </c>
      <c r="AU224" s="19" t="s">
        <v>81</v>
      </c>
    </row>
    <row r="225" s="13" customFormat="1">
      <c r="A225" s="13"/>
      <c r="B225" s="232"/>
      <c r="C225" s="233"/>
      <c r="D225" s="234" t="s">
        <v>163</v>
      </c>
      <c r="E225" s="235" t="s">
        <v>19</v>
      </c>
      <c r="F225" s="236" t="s">
        <v>319</v>
      </c>
      <c r="G225" s="233"/>
      <c r="H225" s="235" t="s">
        <v>19</v>
      </c>
      <c r="I225" s="237"/>
      <c r="J225" s="233"/>
      <c r="K225" s="233"/>
      <c r="L225" s="238"/>
      <c r="M225" s="239"/>
      <c r="N225" s="240"/>
      <c r="O225" s="240"/>
      <c r="P225" s="240"/>
      <c r="Q225" s="240"/>
      <c r="R225" s="240"/>
      <c r="S225" s="240"/>
      <c r="T225" s="24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2" t="s">
        <v>163</v>
      </c>
      <c r="AU225" s="242" t="s">
        <v>81</v>
      </c>
      <c r="AV225" s="13" t="s">
        <v>79</v>
      </c>
      <c r="AW225" s="13" t="s">
        <v>33</v>
      </c>
      <c r="AX225" s="13" t="s">
        <v>72</v>
      </c>
      <c r="AY225" s="242" t="s">
        <v>152</v>
      </c>
    </row>
    <row r="226" s="14" customFormat="1">
      <c r="A226" s="14"/>
      <c r="B226" s="243"/>
      <c r="C226" s="244"/>
      <c r="D226" s="234" t="s">
        <v>163</v>
      </c>
      <c r="E226" s="245" t="s">
        <v>19</v>
      </c>
      <c r="F226" s="246" t="s">
        <v>947</v>
      </c>
      <c r="G226" s="244"/>
      <c r="H226" s="247">
        <v>13.15</v>
      </c>
      <c r="I226" s="248"/>
      <c r="J226" s="244"/>
      <c r="K226" s="244"/>
      <c r="L226" s="249"/>
      <c r="M226" s="250"/>
      <c r="N226" s="251"/>
      <c r="O226" s="251"/>
      <c r="P226" s="251"/>
      <c r="Q226" s="251"/>
      <c r="R226" s="251"/>
      <c r="S226" s="251"/>
      <c r="T226" s="25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3" t="s">
        <v>163</v>
      </c>
      <c r="AU226" s="253" t="s">
        <v>81</v>
      </c>
      <c r="AV226" s="14" t="s">
        <v>81</v>
      </c>
      <c r="AW226" s="14" t="s">
        <v>33</v>
      </c>
      <c r="AX226" s="14" t="s">
        <v>79</v>
      </c>
      <c r="AY226" s="253" t="s">
        <v>152</v>
      </c>
    </row>
    <row r="227" s="2" customFormat="1" ht="37.8" customHeight="1">
      <c r="A227" s="40"/>
      <c r="B227" s="41"/>
      <c r="C227" s="214" t="s">
        <v>264</v>
      </c>
      <c r="D227" s="214" t="s">
        <v>154</v>
      </c>
      <c r="E227" s="215" t="s">
        <v>332</v>
      </c>
      <c r="F227" s="216" t="s">
        <v>703</v>
      </c>
      <c r="G227" s="217" t="s">
        <v>157</v>
      </c>
      <c r="H227" s="218">
        <v>27</v>
      </c>
      <c r="I227" s="219"/>
      <c r="J227" s="220">
        <f>ROUND(I227*H227,2)</f>
        <v>0</v>
      </c>
      <c r="K227" s="216" t="s">
        <v>158</v>
      </c>
      <c r="L227" s="46"/>
      <c r="M227" s="221" t="s">
        <v>19</v>
      </c>
      <c r="N227" s="222" t="s">
        <v>43</v>
      </c>
      <c r="O227" s="86"/>
      <c r="P227" s="223">
        <f>O227*H227</f>
        <v>0</v>
      </c>
      <c r="Q227" s="223">
        <v>0.089219999999999994</v>
      </c>
      <c r="R227" s="223">
        <f>Q227*H227</f>
        <v>2.4089399999999999</v>
      </c>
      <c r="S227" s="223">
        <v>0</v>
      </c>
      <c r="T227" s="224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25" t="s">
        <v>159</v>
      </c>
      <c r="AT227" s="225" t="s">
        <v>154</v>
      </c>
      <c r="AU227" s="225" t="s">
        <v>81</v>
      </c>
      <c r="AY227" s="19" t="s">
        <v>152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19" t="s">
        <v>79</v>
      </c>
      <c r="BK227" s="226">
        <f>ROUND(I227*H227,2)</f>
        <v>0</v>
      </c>
      <c r="BL227" s="19" t="s">
        <v>159</v>
      </c>
      <c r="BM227" s="225" t="s">
        <v>704</v>
      </c>
    </row>
    <row r="228" s="2" customFormat="1">
      <c r="A228" s="40"/>
      <c r="B228" s="41"/>
      <c r="C228" s="42"/>
      <c r="D228" s="227" t="s">
        <v>161</v>
      </c>
      <c r="E228" s="42"/>
      <c r="F228" s="228" t="s">
        <v>335</v>
      </c>
      <c r="G228" s="42"/>
      <c r="H228" s="42"/>
      <c r="I228" s="229"/>
      <c r="J228" s="42"/>
      <c r="K228" s="42"/>
      <c r="L228" s="46"/>
      <c r="M228" s="230"/>
      <c r="N228" s="231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161</v>
      </c>
      <c r="AU228" s="19" t="s">
        <v>81</v>
      </c>
    </row>
    <row r="229" s="13" customFormat="1">
      <c r="A229" s="13"/>
      <c r="B229" s="232"/>
      <c r="C229" s="233"/>
      <c r="D229" s="234" t="s">
        <v>163</v>
      </c>
      <c r="E229" s="235" t="s">
        <v>19</v>
      </c>
      <c r="F229" s="236" t="s">
        <v>189</v>
      </c>
      <c r="G229" s="233"/>
      <c r="H229" s="235" t="s">
        <v>19</v>
      </c>
      <c r="I229" s="237"/>
      <c r="J229" s="233"/>
      <c r="K229" s="233"/>
      <c r="L229" s="238"/>
      <c r="M229" s="239"/>
      <c r="N229" s="240"/>
      <c r="O229" s="240"/>
      <c r="P229" s="240"/>
      <c r="Q229" s="240"/>
      <c r="R229" s="240"/>
      <c r="S229" s="240"/>
      <c r="T229" s="24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2" t="s">
        <v>163</v>
      </c>
      <c r="AU229" s="242" t="s">
        <v>81</v>
      </c>
      <c r="AV229" s="13" t="s">
        <v>79</v>
      </c>
      <c r="AW229" s="13" t="s">
        <v>33</v>
      </c>
      <c r="AX229" s="13" t="s">
        <v>72</v>
      </c>
      <c r="AY229" s="242" t="s">
        <v>152</v>
      </c>
    </row>
    <row r="230" s="14" customFormat="1">
      <c r="A230" s="14"/>
      <c r="B230" s="243"/>
      <c r="C230" s="244"/>
      <c r="D230" s="234" t="s">
        <v>163</v>
      </c>
      <c r="E230" s="245" t="s">
        <v>19</v>
      </c>
      <c r="F230" s="246" t="s">
        <v>326</v>
      </c>
      <c r="G230" s="244"/>
      <c r="H230" s="247">
        <v>27</v>
      </c>
      <c r="I230" s="248"/>
      <c r="J230" s="244"/>
      <c r="K230" s="244"/>
      <c r="L230" s="249"/>
      <c r="M230" s="250"/>
      <c r="N230" s="251"/>
      <c r="O230" s="251"/>
      <c r="P230" s="251"/>
      <c r="Q230" s="251"/>
      <c r="R230" s="251"/>
      <c r="S230" s="251"/>
      <c r="T230" s="25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3" t="s">
        <v>163</v>
      </c>
      <c r="AU230" s="253" t="s">
        <v>81</v>
      </c>
      <c r="AV230" s="14" t="s">
        <v>81</v>
      </c>
      <c r="AW230" s="14" t="s">
        <v>33</v>
      </c>
      <c r="AX230" s="14" t="s">
        <v>79</v>
      </c>
      <c r="AY230" s="253" t="s">
        <v>152</v>
      </c>
    </row>
    <row r="231" s="2" customFormat="1" ht="16.5" customHeight="1">
      <c r="A231" s="40"/>
      <c r="B231" s="41"/>
      <c r="C231" s="265" t="s">
        <v>359</v>
      </c>
      <c r="D231" s="265" t="s">
        <v>228</v>
      </c>
      <c r="E231" s="266" t="s">
        <v>337</v>
      </c>
      <c r="F231" s="267" t="s">
        <v>338</v>
      </c>
      <c r="G231" s="268" t="s">
        <v>157</v>
      </c>
      <c r="H231" s="269">
        <v>27.809999999999999</v>
      </c>
      <c r="I231" s="270"/>
      <c r="J231" s="271">
        <f>ROUND(I231*H231,2)</f>
        <v>0</v>
      </c>
      <c r="K231" s="267" t="s">
        <v>158</v>
      </c>
      <c r="L231" s="272"/>
      <c r="M231" s="273" t="s">
        <v>19</v>
      </c>
      <c r="N231" s="274" t="s">
        <v>43</v>
      </c>
      <c r="O231" s="86"/>
      <c r="P231" s="223">
        <f>O231*H231</f>
        <v>0</v>
      </c>
      <c r="Q231" s="223">
        <v>0.13200000000000001</v>
      </c>
      <c r="R231" s="223">
        <f>Q231*H231</f>
        <v>3.6709200000000002</v>
      </c>
      <c r="S231" s="223">
        <v>0</v>
      </c>
      <c r="T231" s="224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25" t="s">
        <v>208</v>
      </c>
      <c r="AT231" s="225" t="s">
        <v>228</v>
      </c>
      <c r="AU231" s="225" t="s">
        <v>81</v>
      </c>
      <c r="AY231" s="19" t="s">
        <v>152</v>
      </c>
      <c r="BE231" s="226">
        <f>IF(N231="základní",J231,0)</f>
        <v>0</v>
      </c>
      <c r="BF231" s="226">
        <f>IF(N231="snížená",J231,0)</f>
        <v>0</v>
      </c>
      <c r="BG231" s="226">
        <f>IF(N231="zákl. přenesená",J231,0)</f>
        <v>0</v>
      </c>
      <c r="BH231" s="226">
        <f>IF(N231="sníž. přenesená",J231,0)</f>
        <v>0</v>
      </c>
      <c r="BI231" s="226">
        <f>IF(N231="nulová",J231,0)</f>
        <v>0</v>
      </c>
      <c r="BJ231" s="19" t="s">
        <v>79</v>
      </c>
      <c r="BK231" s="226">
        <f>ROUND(I231*H231,2)</f>
        <v>0</v>
      </c>
      <c r="BL231" s="19" t="s">
        <v>159</v>
      </c>
      <c r="BM231" s="225" t="s">
        <v>705</v>
      </c>
    </row>
    <row r="232" s="14" customFormat="1">
      <c r="A232" s="14"/>
      <c r="B232" s="243"/>
      <c r="C232" s="244"/>
      <c r="D232" s="234" t="s">
        <v>163</v>
      </c>
      <c r="E232" s="244"/>
      <c r="F232" s="246" t="s">
        <v>847</v>
      </c>
      <c r="G232" s="244"/>
      <c r="H232" s="247">
        <v>27.809999999999999</v>
      </c>
      <c r="I232" s="248"/>
      <c r="J232" s="244"/>
      <c r="K232" s="244"/>
      <c r="L232" s="249"/>
      <c r="M232" s="250"/>
      <c r="N232" s="251"/>
      <c r="O232" s="251"/>
      <c r="P232" s="251"/>
      <c r="Q232" s="251"/>
      <c r="R232" s="251"/>
      <c r="S232" s="251"/>
      <c r="T232" s="25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3" t="s">
        <v>163</v>
      </c>
      <c r="AU232" s="253" t="s">
        <v>81</v>
      </c>
      <c r="AV232" s="14" t="s">
        <v>81</v>
      </c>
      <c r="AW232" s="14" t="s">
        <v>4</v>
      </c>
      <c r="AX232" s="14" t="s">
        <v>79</v>
      </c>
      <c r="AY232" s="253" t="s">
        <v>152</v>
      </c>
    </row>
    <row r="233" s="2" customFormat="1" ht="37.8" customHeight="1">
      <c r="A233" s="40"/>
      <c r="B233" s="41"/>
      <c r="C233" s="214" t="s">
        <v>364</v>
      </c>
      <c r="D233" s="214" t="s">
        <v>154</v>
      </c>
      <c r="E233" s="215" t="s">
        <v>600</v>
      </c>
      <c r="F233" s="216" t="s">
        <v>707</v>
      </c>
      <c r="G233" s="217" t="s">
        <v>157</v>
      </c>
      <c r="H233" s="218">
        <v>30</v>
      </c>
      <c r="I233" s="219"/>
      <c r="J233" s="220">
        <f>ROUND(I233*H233,2)</f>
        <v>0</v>
      </c>
      <c r="K233" s="216" t="s">
        <v>158</v>
      </c>
      <c r="L233" s="46"/>
      <c r="M233" s="221" t="s">
        <v>19</v>
      </c>
      <c r="N233" s="222" t="s">
        <v>43</v>
      </c>
      <c r="O233" s="86"/>
      <c r="P233" s="223">
        <f>O233*H233</f>
        <v>0</v>
      </c>
      <c r="Q233" s="223">
        <v>0.11162</v>
      </c>
      <c r="R233" s="223">
        <f>Q233*H233</f>
        <v>3.3485999999999998</v>
      </c>
      <c r="S233" s="223">
        <v>0</v>
      </c>
      <c r="T233" s="224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25" t="s">
        <v>159</v>
      </c>
      <c r="AT233" s="225" t="s">
        <v>154</v>
      </c>
      <c r="AU233" s="225" t="s">
        <v>81</v>
      </c>
      <c r="AY233" s="19" t="s">
        <v>152</v>
      </c>
      <c r="BE233" s="226">
        <f>IF(N233="základní",J233,0)</f>
        <v>0</v>
      </c>
      <c r="BF233" s="226">
        <f>IF(N233="snížená",J233,0)</f>
        <v>0</v>
      </c>
      <c r="BG233" s="226">
        <f>IF(N233="zákl. přenesená",J233,0)</f>
        <v>0</v>
      </c>
      <c r="BH233" s="226">
        <f>IF(N233="sníž. přenesená",J233,0)</f>
        <v>0</v>
      </c>
      <c r="BI233" s="226">
        <f>IF(N233="nulová",J233,0)</f>
        <v>0</v>
      </c>
      <c r="BJ233" s="19" t="s">
        <v>79</v>
      </c>
      <c r="BK233" s="226">
        <f>ROUND(I233*H233,2)</f>
        <v>0</v>
      </c>
      <c r="BL233" s="19" t="s">
        <v>159</v>
      </c>
      <c r="BM233" s="225" t="s">
        <v>708</v>
      </c>
    </row>
    <row r="234" s="2" customFormat="1">
      <c r="A234" s="40"/>
      <c r="B234" s="41"/>
      <c r="C234" s="42"/>
      <c r="D234" s="227" t="s">
        <v>161</v>
      </c>
      <c r="E234" s="42"/>
      <c r="F234" s="228" t="s">
        <v>603</v>
      </c>
      <c r="G234" s="42"/>
      <c r="H234" s="42"/>
      <c r="I234" s="229"/>
      <c r="J234" s="42"/>
      <c r="K234" s="42"/>
      <c r="L234" s="46"/>
      <c r="M234" s="230"/>
      <c r="N234" s="231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161</v>
      </c>
      <c r="AU234" s="19" t="s">
        <v>81</v>
      </c>
    </row>
    <row r="235" s="13" customFormat="1">
      <c r="A235" s="13"/>
      <c r="B235" s="232"/>
      <c r="C235" s="233"/>
      <c r="D235" s="234" t="s">
        <v>163</v>
      </c>
      <c r="E235" s="235" t="s">
        <v>19</v>
      </c>
      <c r="F235" s="236" t="s">
        <v>534</v>
      </c>
      <c r="G235" s="233"/>
      <c r="H235" s="235" t="s">
        <v>19</v>
      </c>
      <c r="I235" s="237"/>
      <c r="J235" s="233"/>
      <c r="K235" s="233"/>
      <c r="L235" s="238"/>
      <c r="M235" s="239"/>
      <c r="N235" s="240"/>
      <c r="O235" s="240"/>
      <c r="P235" s="240"/>
      <c r="Q235" s="240"/>
      <c r="R235" s="240"/>
      <c r="S235" s="240"/>
      <c r="T235" s="24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2" t="s">
        <v>163</v>
      </c>
      <c r="AU235" s="242" t="s">
        <v>81</v>
      </c>
      <c r="AV235" s="13" t="s">
        <v>79</v>
      </c>
      <c r="AW235" s="13" t="s">
        <v>33</v>
      </c>
      <c r="AX235" s="13" t="s">
        <v>72</v>
      </c>
      <c r="AY235" s="242" t="s">
        <v>152</v>
      </c>
    </row>
    <row r="236" s="14" customFormat="1">
      <c r="A236" s="14"/>
      <c r="B236" s="243"/>
      <c r="C236" s="244"/>
      <c r="D236" s="234" t="s">
        <v>163</v>
      </c>
      <c r="E236" s="245" t="s">
        <v>19</v>
      </c>
      <c r="F236" s="246" t="s">
        <v>342</v>
      </c>
      <c r="G236" s="244"/>
      <c r="H236" s="247">
        <v>30</v>
      </c>
      <c r="I236" s="248"/>
      <c r="J236" s="244"/>
      <c r="K236" s="244"/>
      <c r="L236" s="249"/>
      <c r="M236" s="250"/>
      <c r="N236" s="251"/>
      <c r="O236" s="251"/>
      <c r="P236" s="251"/>
      <c r="Q236" s="251"/>
      <c r="R236" s="251"/>
      <c r="S236" s="251"/>
      <c r="T236" s="25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3" t="s">
        <v>163</v>
      </c>
      <c r="AU236" s="253" t="s">
        <v>81</v>
      </c>
      <c r="AV236" s="14" t="s">
        <v>81</v>
      </c>
      <c r="AW236" s="14" t="s">
        <v>33</v>
      </c>
      <c r="AX236" s="14" t="s">
        <v>79</v>
      </c>
      <c r="AY236" s="253" t="s">
        <v>152</v>
      </c>
    </row>
    <row r="237" s="2" customFormat="1" ht="16.5" customHeight="1">
      <c r="A237" s="40"/>
      <c r="B237" s="41"/>
      <c r="C237" s="265" t="s">
        <v>369</v>
      </c>
      <c r="D237" s="265" t="s">
        <v>228</v>
      </c>
      <c r="E237" s="266" t="s">
        <v>604</v>
      </c>
      <c r="F237" s="267" t="s">
        <v>605</v>
      </c>
      <c r="G237" s="268" t="s">
        <v>157</v>
      </c>
      <c r="H237" s="269">
        <v>30.899999999999999</v>
      </c>
      <c r="I237" s="270"/>
      <c r="J237" s="271">
        <f>ROUND(I237*H237,2)</f>
        <v>0</v>
      </c>
      <c r="K237" s="267" t="s">
        <v>158</v>
      </c>
      <c r="L237" s="272"/>
      <c r="M237" s="273" t="s">
        <v>19</v>
      </c>
      <c r="N237" s="274" t="s">
        <v>43</v>
      </c>
      <c r="O237" s="86"/>
      <c r="P237" s="223">
        <f>O237*H237</f>
        <v>0</v>
      </c>
      <c r="Q237" s="223">
        <v>0.17599999999999999</v>
      </c>
      <c r="R237" s="223">
        <f>Q237*H237</f>
        <v>5.4383999999999997</v>
      </c>
      <c r="S237" s="223">
        <v>0</v>
      </c>
      <c r="T237" s="224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25" t="s">
        <v>208</v>
      </c>
      <c r="AT237" s="225" t="s">
        <v>228</v>
      </c>
      <c r="AU237" s="225" t="s">
        <v>81</v>
      </c>
      <c r="AY237" s="19" t="s">
        <v>152</v>
      </c>
      <c r="BE237" s="226">
        <f>IF(N237="základní",J237,0)</f>
        <v>0</v>
      </c>
      <c r="BF237" s="226">
        <f>IF(N237="snížená",J237,0)</f>
        <v>0</v>
      </c>
      <c r="BG237" s="226">
        <f>IF(N237="zákl. přenesená",J237,0)</f>
        <v>0</v>
      </c>
      <c r="BH237" s="226">
        <f>IF(N237="sníž. přenesená",J237,0)</f>
        <v>0</v>
      </c>
      <c r="BI237" s="226">
        <f>IF(N237="nulová",J237,0)</f>
        <v>0</v>
      </c>
      <c r="BJ237" s="19" t="s">
        <v>79</v>
      </c>
      <c r="BK237" s="226">
        <f>ROUND(I237*H237,2)</f>
        <v>0</v>
      </c>
      <c r="BL237" s="19" t="s">
        <v>159</v>
      </c>
      <c r="BM237" s="225" t="s">
        <v>709</v>
      </c>
    </row>
    <row r="238" s="14" customFormat="1">
      <c r="A238" s="14"/>
      <c r="B238" s="243"/>
      <c r="C238" s="244"/>
      <c r="D238" s="234" t="s">
        <v>163</v>
      </c>
      <c r="E238" s="245" t="s">
        <v>19</v>
      </c>
      <c r="F238" s="246" t="s">
        <v>342</v>
      </c>
      <c r="G238" s="244"/>
      <c r="H238" s="247">
        <v>30</v>
      </c>
      <c r="I238" s="248"/>
      <c r="J238" s="244"/>
      <c r="K238" s="244"/>
      <c r="L238" s="249"/>
      <c r="M238" s="250"/>
      <c r="N238" s="251"/>
      <c r="O238" s="251"/>
      <c r="P238" s="251"/>
      <c r="Q238" s="251"/>
      <c r="R238" s="251"/>
      <c r="S238" s="251"/>
      <c r="T238" s="25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3" t="s">
        <v>163</v>
      </c>
      <c r="AU238" s="253" t="s">
        <v>81</v>
      </c>
      <c r="AV238" s="14" t="s">
        <v>81</v>
      </c>
      <c r="AW238" s="14" t="s">
        <v>33</v>
      </c>
      <c r="AX238" s="14" t="s">
        <v>79</v>
      </c>
      <c r="AY238" s="253" t="s">
        <v>152</v>
      </c>
    </row>
    <row r="239" s="14" customFormat="1">
      <c r="A239" s="14"/>
      <c r="B239" s="243"/>
      <c r="C239" s="244"/>
      <c r="D239" s="234" t="s">
        <v>163</v>
      </c>
      <c r="E239" s="244"/>
      <c r="F239" s="246" t="s">
        <v>948</v>
      </c>
      <c r="G239" s="244"/>
      <c r="H239" s="247">
        <v>30.899999999999999</v>
      </c>
      <c r="I239" s="248"/>
      <c r="J239" s="244"/>
      <c r="K239" s="244"/>
      <c r="L239" s="249"/>
      <c r="M239" s="250"/>
      <c r="N239" s="251"/>
      <c r="O239" s="251"/>
      <c r="P239" s="251"/>
      <c r="Q239" s="251"/>
      <c r="R239" s="251"/>
      <c r="S239" s="251"/>
      <c r="T239" s="252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3" t="s">
        <v>163</v>
      </c>
      <c r="AU239" s="253" t="s">
        <v>81</v>
      </c>
      <c r="AV239" s="14" t="s">
        <v>81</v>
      </c>
      <c r="AW239" s="14" t="s">
        <v>4</v>
      </c>
      <c r="AX239" s="14" t="s">
        <v>79</v>
      </c>
      <c r="AY239" s="253" t="s">
        <v>152</v>
      </c>
    </row>
    <row r="240" s="12" customFormat="1" ht="22.8" customHeight="1">
      <c r="A240" s="12"/>
      <c r="B240" s="198"/>
      <c r="C240" s="199"/>
      <c r="D240" s="200" t="s">
        <v>71</v>
      </c>
      <c r="E240" s="212" t="s">
        <v>214</v>
      </c>
      <c r="F240" s="212" t="s">
        <v>341</v>
      </c>
      <c r="G240" s="199"/>
      <c r="H240" s="199"/>
      <c r="I240" s="202"/>
      <c r="J240" s="213">
        <f>BK240</f>
        <v>0</v>
      </c>
      <c r="K240" s="199"/>
      <c r="L240" s="204"/>
      <c r="M240" s="205"/>
      <c r="N240" s="206"/>
      <c r="O240" s="206"/>
      <c r="P240" s="207">
        <f>SUM(P241:P283)</f>
        <v>0</v>
      </c>
      <c r="Q240" s="206"/>
      <c r="R240" s="207">
        <f>SUM(R241:R283)</f>
        <v>8.3621730000000003</v>
      </c>
      <c r="S240" s="206"/>
      <c r="T240" s="208">
        <f>SUM(T241:T283)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09" t="s">
        <v>79</v>
      </c>
      <c r="AT240" s="210" t="s">
        <v>71</v>
      </c>
      <c r="AU240" s="210" t="s">
        <v>79</v>
      </c>
      <c r="AY240" s="209" t="s">
        <v>152</v>
      </c>
      <c r="BK240" s="211">
        <f>SUM(BK241:BK283)</f>
        <v>0</v>
      </c>
    </row>
    <row r="241" s="2" customFormat="1" ht="21.75" customHeight="1">
      <c r="A241" s="40"/>
      <c r="B241" s="41"/>
      <c r="C241" s="214" t="s">
        <v>376</v>
      </c>
      <c r="D241" s="214" t="s">
        <v>154</v>
      </c>
      <c r="E241" s="215" t="s">
        <v>343</v>
      </c>
      <c r="F241" s="216" t="s">
        <v>344</v>
      </c>
      <c r="G241" s="217" t="s">
        <v>179</v>
      </c>
      <c r="H241" s="218">
        <v>14</v>
      </c>
      <c r="I241" s="219"/>
      <c r="J241" s="220">
        <f>ROUND(I241*H241,2)</f>
        <v>0</v>
      </c>
      <c r="K241" s="216" t="s">
        <v>158</v>
      </c>
      <c r="L241" s="46"/>
      <c r="M241" s="221" t="s">
        <v>19</v>
      </c>
      <c r="N241" s="222" t="s">
        <v>43</v>
      </c>
      <c r="O241" s="86"/>
      <c r="P241" s="223">
        <f>O241*H241</f>
        <v>0</v>
      </c>
      <c r="Q241" s="223">
        <v>0.00033</v>
      </c>
      <c r="R241" s="223">
        <f>Q241*H241</f>
        <v>0.00462</v>
      </c>
      <c r="S241" s="223">
        <v>0</v>
      </c>
      <c r="T241" s="224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25" t="s">
        <v>159</v>
      </c>
      <c r="AT241" s="225" t="s">
        <v>154</v>
      </c>
      <c r="AU241" s="225" t="s">
        <v>81</v>
      </c>
      <c r="AY241" s="19" t="s">
        <v>152</v>
      </c>
      <c r="BE241" s="226">
        <f>IF(N241="základní",J241,0)</f>
        <v>0</v>
      </c>
      <c r="BF241" s="226">
        <f>IF(N241="snížená",J241,0)</f>
        <v>0</v>
      </c>
      <c r="BG241" s="226">
        <f>IF(N241="zákl. přenesená",J241,0)</f>
        <v>0</v>
      </c>
      <c r="BH241" s="226">
        <f>IF(N241="sníž. přenesená",J241,0)</f>
        <v>0</v>
      </c>
      <c r="BI241" s="226">
        <f>IF(N241="nulová",J241,0)</f>
        <v>0</v>
      </c>
      <c r="BJ241" s="19" t="s">
        <v>79</v>
      </c>
      <c r="BK241" s="226">
        <f>ROUND(I241*H241,2)</f>
        <v>0</v>
      </c>
      <c r="BL241" s="19" t="s">
        <v>159</v>
      </c>
      <c r="BM241" s="225" t="s">
        <v>711</v>
      </c>
    </row>
    <row r="242" s="2" customFormat="1">
      <c r="A242" s="40"/>
      <c r="B242" s="41"/>
      <c r="C242" s="42"/>
      <c r="D242" s="227" t="s">
        <v>161</v>
      </c>
      <c r="E242" s="42"/>
      <c r="F242" s="228" t="s">
        <v>346</v>
      </c>
      <c r="G242" s="42"/>
      <c r="H242" s="42"/>
      <c r="I242" s="229"/>
      <c r="J242" s="42"/>
      <c r="K242" s="42"/>
      <c r="L242" s="46"/>
      <c r="M242" s="230"/>
      <c r="N242" s="231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161</v>
      </c>
      <c r="AU242" s="19" t="s">
        <v>81</v>
      </c>
    </row>
    <row r="243" s="2" customFormat="1" ht="24.15" customHeight="1">
      <c r="A243" s="40"/>
      <c r="B243" s="41"/>
      <c r="C243" s="214" t="s">
        <v>381</v>
      </c>
      <c r="D243" s="214" t="s">
        <v>154</v>
      </c>
      <c r="E243" s="215" t="s">
        <v>348</v>
      </c>
      <c r="F243" s="216" t="s">
        <v>349</v>
      </c>
      <c r="G243" s="217" t="s">
        <v>179</v>
      </c>
      <c r="H243" s="218">
        <v>14</v>
      </c>
      <c r="I243" s="219"/>
      <c r="J243" s="220">
        <f>ROUND(I243*H243,2)</f>
        <v>0</v>
      </c>
      <c r="K243" s="216" t="s">
        <v>158</v>
      </c>
      <c r="L243" s="46"/>
      <c r="M243" s="221" t="s">
        <v>19</v>
      </c>
      <c r="N243" s="222" t="s">
        <v>43</v>
      </c>
      <c r="O243" s="86"/>
      <c r="P243" s="223">
        <f>O243*H243</f>
        <v>0</v>
      </c>
      <c r="Q243" s="223">
        <v>0</v>
      </c>
      <c r="R243" s="223">
        <f>Q243*H243</f>
        <v>0</v>
      </c>
      <c r="S243" s="223">
        <v>0</v>
      </c>
      <c r="T243" s="224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25" t="s">
        <v>159</v>
      </c>
      <c r="AT243" s="225" t="s">
        <v>154</v>
      </c>
      <c r="AU243" s="225" t="s">
        <v>81</v>
      </c>
      <c r="AY243" s="19" t="s">
        <v>152</v>
      </c>
      <c r="BE243" s="226">
        <f>IF(N243="základní",J243,0)</f>
        <v>0</v>
      </c>
      <c r="BF243" s="226">
        <f>IF(N243="snížená",J243,0)</f>
        <v>0</v>
      </c>
      <c r="BG243" s="226">
        <f>IF(N243="zákl. přenesená",J243,0)</f>
        <v>0</v>
      </c>
      <c r="BH243" s="226">
        <f>IF(N243="sníž. přenesená",J243,0)</f>
        <v>0</v>
      </c>
      <c r="BI243" s="226">
        <f>IF(N243="nulová",J243,0)</f>
        <v>0</v>
      </c>
      <c r="BJ243" s="19" t="s">
        <v>79</v>
      </c>
      <c r="BK243" s="226">
        <f>ROUND(I243*H243,2)</f>
        <v>0</v>
      </c>
      <c r="BL243" s="19" t="s">
        <v>159</v>
      </c>
      <c r="BM243" s="225" t="s">
        <v>712</v>
      </c>
    </row>
    <row r="244" s="2" customFormat="1">
      <c r="A244" s="40"/>
      <c r="B244" s="41"/>
      <c r="C244" s="42"/>
      <c r="D244" s="227" t="s">
        <v>161</v>
      </c>
      <c r="E244" s="42"/>
      <c r="F244" s="228" t="s">
        <v>351</v>
      </c>
      <c r="G244" s="42"/>
      <c r="H244" s="42"/>
      <c r="I244" s="229"/>
      <c r="J244" s="42"/>
      <c r="K244" s="42"/>
      <c r="L244" s="46"/>
      <c r="M244" s="230"/>
      <c r="N244" s="231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161</v>
      </c>
      <c r="AU244" s="19" t="s">
        <v>81</v>
      </c>
    </row>
    <row r="245" s="2" customFormat="1" ht="24.15" customHeight="1">
      <c r="A245" s="40"/>
      <c r="B245" s="41"/>
      <c r="C245" s="214" t="s">
        <v>386</v>
      </c>
      <c r="D245" s="214" t="s">
        <v>154</v>
      </c>
      <c r="E245" s="215" t="s">
        <v>352</v>
      </c>
      <c r="F245" s="216" t="s">
        <v>353</v>
      </c>
      <c r="G245" s="217" t="s">
        <v>179</v>
      </c>
      <c r="H245" s="218">
        <v>26</v>
      </c>
      <c r="I245" s="219"/>
      <c r="J245" s="220">
        <f>ROUND(I245*H245,2)</f>
        <v>0</v>
      </c>
      <c r="K245" s="216" t="s">
        <v>158</v>
      </c>
      <c r="L245" s="46"/>
      <c r="M245" s="221" t="s">
        <v>19</v>
      </c>
      <c r="N245" s="222" t="s">
        <v>43</v>
      </c>
      <c r="O245" s="86"/>
      <c r="P245" s="223">
        <f>O245*H245</f>
        <v>0</v>
      </c>
      <c r="Q245" s="223">
        <v>0.16850000000000001</v>
      </c>
      <c r="R245" s="223">
        <f>Q245*H245</f>
        <v>4.3810000000000002</v>
      </c>
      <c r="S245" s="223">
        <v>0</v>
      </c>
      <c r="T245" s="224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25" t="s">
        <v>159</v>
      </c>
      <c r="AT245" s="225" t="s">
        <v>154</v>
      </c>
      <c r="AU245" s="225" t="s">
        <v>81</v>
      </c>
      <c r="AY245" s="19" t="s">
        <v>152</v>
      </c>
      <c r="BE245" s="226">
        <f>IF(N245="základní",J245,0)</f>
        <v>0</v>
      </c>
      <c r="BF245" s="226">
        <f>IF(N245="snížená",J245,0)</f>
        <v>0</v>
      </c>
      <c r="BG245" s="226">
        <f>IF(N245="zákl. přenesená",J245,0)</f>
        <v>0</v>
      </c>
      <c r="BH245" s="226">
        <f>IF(N245="sníž. přenesená",J245,0)</f>
        <v>0</v>
      </c>
      <c r="BI245" s="226">
        <f>IF(N245="nulová",J245,0)</f>
        <v>0</v>
      </c>
      <c r="BJ245" s="19" t="s">
        <v>79</v>
      </c>
      <c r="BK245" s="226">
        <f>ROUND(I245*H245,2)</f>
        <v>0</v>
      </c>
      <c r="BL245" s="19" t="s">
        <v>159</v>
      </c>
      <c r="BM245" s="225" t="s">
        <v>713</v>
      </c>
    </row>
    <row r="246" s="2" customFormat="1">
      <c r="A246" s="40"/>
      <c r="B246" s="41"/>
      <c r="C246" s="42"/>
      <c r="D246" s="227" t="s">
        <v>161</v>
      </c>
      <c r="E246" s="42"/>
      <c r="F246" s="228" t="s">
        <v>355</v>
      </c>
      <c r="G246" s="42"/>
      <c r="H246" s="42"/>
      <c r="I246" s="229"/>
      <c r="J246" s="42"/>
      <c r="K246" s="42"/>
      <c r="L246" s="46"/>
      <c r="M246" s="230"/>
      <c r="N246" s="231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161</v>
      </c>
      <c r="AU246" s="19" t="s">
        <v>81</v>
      </c>
    </row>
    <row r="247" s="13" customFormat="1">
      <c r="A247" s="13"/>
      <c r="B247" s="232"/>
      <c r="C247" s="233"/>
      <c r="D247" s="234" t="s">
        <v>163</v>
      </c>
      <c r="E247" s="235" t="s">
        <v>19</v>
      </c>
      <c r="F247" s="236" t="s">
        <v>356</v>
      </c>
      <c r="G247" s="233"/>
      <c r="H247" s="235" t="s">
        <v>19</v>
      </c>
      <c r="I247" s="237"/>
      <c r="J247" s="233"/>
      <c r="K247" s="233"/>
      <c r="L247" s="238"/>
      <c r="M247" s="239"/>
      <c r="N247" s="240"/>
      <c r="O247" s="240"/>
      <c r="P247" s="240"/>
      <c r="Q247" s="240"/>
      <c r="R247" s="240"/>
      <c r="S247" s="240"/>
      <c r="T247" s="24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2" t="s">
        <v>163</v>
      </c>
      <c r="AU247" s="242" t="s">
        <v>81</v>
      </c>
      <c r="AV247" s="13" t="s">
        <v>79</v>
      </c>
      <c r="AW247" s="13" t="s">
        <v>33</v>
      </c>
      <c r="AX247" s="13" t="s">
        <v>72</v>
      </c>
      <c r="AY247" s="242" t="s">
        <v>152</v>
      </c>
    </row>
    <row r="248" s="14" customFormat="1">
      <c r="A248" s="14"/>
      <c r="B248" s="243"/>
      <c r="C248" s="244"/>
      <c r="D248" s="234" t="s">
        <v>163</v>
      </c>
      <c r="E248" s="245" t="s">
        <v>19</v>
      </c>
      <c r="F248" s="246" t="s">
        <v>321</v>
      </c>
      <c r="G248" s="244"/>
      <c r="H248" s="247">
        <v>26</v>
      </c>
      <c r="I248" s="248"/>
      <c r="J248" s="244"/>
      <c r="K248" s="244"/>
      <c r="L248" s="249"/>
      <c r="M248" s="250"/>
      <c r="N248" s="251"/>
      <c r="O248" s="251"/>
      <c r="P248" s="251"/>
      <c r="Q248" s="251"/>
      <c r="R248" s="251"/>
      <c r="S248" s="251"/>
      <c r="T248" s="252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3" t="s">
        <v>163</v>
      </c>
      <c r="AU248" s="253" t="s">
        <v>81</v>
      </c>
      <c r="AV248" s="14" t="s">
        <v>81</v>
      </c>
      <c r="AW248" s="14" t="s">
        <v>33</v>
      </c>
      <c r="AX248" s="14" t="s">
        <v>79</v>
      </c>
      <c r="AY248" s="253" t="s">
        <v>152</v>
      </c>
    </row>
    <row r="249" s="2" customFormat="1" ht="16.5" customHeight="1">
      <c r="A249" s="40"/>
      <c r="B249" s="41"/>
      <c r="C249" s="265" t="s">
        <v>391</v>
      </c>
      <c r="D249" s="265" t="s">
        <v>228</v>
      </c>
      <c r="E249" s="266" t="s">
        <v>360</v>
      </c>
      <c r="F249" s="267" t="s">
        <v>361</v>
      </c>
      <c r="G249" s="268" t="s">
        <v>179</v>
      </c>
      <c r="H249" s="269">
        <v>26.52</v>
      </c>
      <c r="I249" s="270"/>
      <c r="J249" s="271">
        <f>ROUND(I249*H249,2)</f>
        <v>0</v>
      </c>
      <c r="K249" s="267" t="s">
        <v>158</v>
      </c>
      <c r="L249" s="272"/>
      <c r="M249" s="273" t="s">
        <v>19</v>
      </c>
      <c r="N249" s="274" t="s">
        <v>43</v>
      </c>
      <c r="O249" s="86"/>
      <c r="P249" s="223">
        <f>O249*H249</f>
        <v>0</v>
      </c>
      <c r="Q249" s="223">
        <v>0.048300000000000003</v>
      </c>
      <c r="R249" s="223">
        <f>Q249*H249</f>
        <v>1.2809159999999999</v>
      </c>
      <c r="S249" s="223">
        <v>0</v>
      </c>
      <c r="T249" s="224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25" t="s">
        <v>208</v>
      </c>
      <c r="AT249" s="225" t="s">
        <v>228</v>
      </c>
      <c r="AU249" s="225" t="s">
        <v>81</v>
      </c>
      <c r="AY249" s="19" t="s">
        <v>152</v>
      </c>
      <c r="BE249" s="226">
        <f>IF(N249="základní",J249,0)</f>
        <v>0</v>
      </c>
      <c r="BF249" s="226">
        <f>IF(N249="snížená",J249,0)</f>
        <v>0</v>
      </c>
      <c r="BG249" s="226">
        <f>IF(N249="zákl. přenesená",J249,0)</f>
        <v>0</v>
      </c>
      <c r="BH249" s="226">
        <f>IF(N249="sníž. přenesená",J249,0)</f>
        <v>0</v>
      </c>
      <c r="BI249" s="226">
        <f>IF(N249="nulová",J249,0)</f>
        <v>0</v>
      </c>
      <c r="BJ249" s="19" t="s">
        <v>79</v>
      </c>
      <c r="BK249" s="226">
        <f>ROUND(I249*H249,2)</f>
        <v>0</v>
      </c>
      <c r="BL249" s="19" t="s">
        <v>159</v>
      </c>
      <c r="BM249" s="225" t="s">
        <v>715</v>
      </c>
    </row>
    <row r="250" s="14" customFormat="1">
      <c r="A250" s="14"/>
      <c r="B250" s="243"/>
      <c r="C250" s="244"/>
      <c r="D250" s="234" t="s">
        <v>163</v>
      </c>
      <c r="E250" s="244"/>
      <c r="F250" s="246" t="s">
        <v>949</v>
      </c>
      <c r="G250" s="244"/>
      <c r="H250" s="247">
        <v>26.52</v>
      </c>
      <c r="I250" s="248"/>
      <c r="J250" s="244"/>
      <c r="K250" s="244"/>
      <c r="L250" s="249"/>
      <c r="M250" s="250"/>
      <c r="N250" s="251"/>
      <c r="O250" s="251"/>
      <c r="P250" s="251"/>
      <c r="Q250" s="251"/>
      <c r="R250" s="251"/>
      <c r="S250" s="251"/>
      <c r="T250" s="25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3" t="s">
        <v>163</v>
      </c>
      <c r="AU250" s="253" t="s">
        <v>81</v>
      </c>
      <c r="AV250" s="14" t="s">
        <v>81</v>
      </c>
      <c r="AW250" s="14" t="s">
        <v>4</v>
      </c>
      <c r="AX250" s="14" t="s">
        <v>79</v>
      </c>
      <c r="AY250" s="253" t="s">
        <v>152</v>
      </c>
    </row>
    <row r="251" s="2" customFormat="1" ht="24.15" customHeight="1">
      <c r="A251" s="40"/>
      <c r="B251" s="41"/>
      <c r="C251" s="214" t="s">
        <v>397</v>
      </c>
      <c r="D251" s="214" t="s">
        <v>154</v>
      </c>
      <c r="E251" s="215" t="s">
        <v>370</v>
      </c>
      <c r="F251" s="216" t="s">
        <v>371</v>
      </c>
      <c r="G251" s="217" t="s">
        <v>179</v>
      </c>
      <c r="H251" s="218">
        <v>14.300000000000001</v>
      </c>
      <c r="I251" s="219"/>
      <c r="J251" s="220">
        <f>ROUND(I251*H251,2)</f>
        <v>0</v>
      </c>
      <c r="K251" s="216" t="s">
        <v>158</v>
      </c>
      <c r="L251" s="46"/>
      <c r="M251" s="221" t="s">
        <v>19</v>
      </c>
      <c r="N251" s="222" t="s">
        <v>43</v>
      </c>
      <c r="O251" s="86"/>
      <c r="P251" s="223">
        <f>O251*H251</f>
        <v>0</v>
      </c>
      <c r="Q251" s="223">
        <v>0.14041999999999999</v>
      </c>
      <c r="R251" s="223">
        <f>Q251*H251</f>
        <v>2.008006</v>
      </c>
      <c r="S251" s="223">
        <v>0</v>
      </c>
      <c r="T251" s="224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25" t="s">
        <v>159</v>
      </c>
      <c r="AT251" s="225" t="s">
        <v>154</v>
      </c>
      <c r="AU251" s="225" t="s">
        <v>81</v>
      </c>
      <c r="AY251" s="19" t="s">
        <v>152</v>
      </c>
      <c r="BE251" s="226">
        <f>IF(N251="základní",J251,0)</f>
        <v>0</v>
      </c>
      <c r="BF251" s="226">
        <f>IF(N251="snížená",J251,0)</f>
        <v>0</v>
      </c>
      <c r="BG251" s="226">
        <f>IF(N251="zákl. přenesená",J251,0)</f>
        <v>0</v>
      </c>
      <c r="BH251" s="226">
        <f>IF(N251="sníž. přenesená",J251,0)</f>
        <v>0</v>
      </c>
      <c r="BI251" s="226">
        <f>IF(N251="nulová",J251,0)</f>
        <v>0</v>
      </c>
      <c r="BJ251" s="19" t="s">
        <v>79</v>
      </c>
      <c r="BK251" s="226">
        <f>ROUND(I251*H251,2)</f>
        <v>0</v>
      </c>
      <c r="BL251" s="19" t="s">
        <v>159</v>
      </c>
      <c r="BM251" s="225" t="s">
        <v>717</v>
      </c>
    </row>
    <row r="252" s="2" customFormat="1">
      <c r="A252" s="40"/>
      <c r="B252" s="41"/>
      <c r="C252" s="42"/>
      <c r="D252" s="227" t="s">
        <v>161</v>
      </c>
      <c r="E252" s="42"/>
      <c r="F252" s="228" t="s">
        <v>373</v>
      </c>
      <c r="G252" s="42"/>
      <c r="H252" s="42"/>
      <c r="I252" s="229"/>
      <c r="J252" s="42"/>
      <c r="K252" s="42"/>
      <c r="L252" s="46"/>
      <c r="M252" s="230"/>
      <c r="N252" s="231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161</v>
      </c>
      <c r="AU252" s="19" t="s">
        <v>81</v>
      </c>
    </row>
    <row r="253" s="2" customFormat="1" ht="16.5" customHeight="1">
      <c r="A253" s="40"/>
      <c r="B253" s="41"/>
      <c r="C253" s="265" t="s">
        <v>404</v>
      </c>
      <c r="D253" s="265" t="s">
        <v>228</v>
      </c>
      <c r="E253" s="266" t="s">
        <v>377</v>
      </c>
      <c r="F253" s="267" t="s">
        <v>378</v>
      </c>
      <c r="G253" s="268" t="s">
        <v>179</v>
      </c>
      <c r="H253" s="269">
        <v>14.586</v>
      </c>
      <c r="I253" s="270"/>
      <c r="J253" s="271">
        <f>ROUND(I253*H253,2)</f>
        <v>0</v>
      </c>
      <c r="K253" s="267" t="s">
        <v>158</v>
      </c>
      <c r="L253" s="272"/>
      <c r="M253" s="273" t="s">
        <v>19</v>
      </c>
      <c r="N253" s="274" t="s">
        <v>43</v>
      </c>
      <c r="O253" s="86"/>
      <c r="P253" s="223">
        <f>O253*H253</f>
        <v>0</v>
      </c>
      <c r="Q253" s="223">
        <v>0.044999999999999998</v>
      </c>
      <c r="R253" s="223">
        <f>Q253*H253</f>
        <v>0.65637000000000001</v>
      </c>
      <c r="S253" s="223">
        <v>0</v>
      </c>
      <c r="T253" s="224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25" t="s">
        <v>208</v>
      </c>
      <c r="AT253" s="225" t="s">
        <v>228</v>
      </c>
      <c r="AU253" s="225" t="s">
        <v>81</v>
      </c>
      <c r="AY253" s="19" t="s">
        <v>152</v>
      </c>
      <c r="BE253" s="226">
        <f>IF(N253="základní",J253,0)</f>
        <v>0</v>
      </c>
      <c r="BF253" s="226">
        <f>IF(N253="snížená",J253,0)</f>
        <v>0</v>
      </c>
      <c r="BG253" s="226">
        <f>IF(N253="zákl. přenesená",J253,0)</f>
        <v>0</v>
      </c>
      <c r="BH253" s="226">
        <f>IF(N253="sníž. přenesená",J253,0)</f>
        <v>0</v>
      </c>
      <c r="BI253" s="226">
        <f>IF(N253="nulová",J253,0)</f>
        <v>0</v>
      </c>
      <c r="BJ253" s="19" t="s">
        <v>79</v>
      </c>
      <c r="BK253" s="226">
        <f>ROUND(I253*H253,2)</f>
        <v>0</v>
      </c>
      <c r="BL253" s="19" t="s">
        <v>159</v>
      </c>
      <c r="BM253" s="225" t="s">
        <v>718</v>
      </c>
    </row>
    <row r="254" s="14" customFormat="1">
      <c r="A254" s="14"/>
      <c r="B254" s="243"/>
      <c r="C254" s="244"/>
      <c r="D254" s="234" t="s">
        <v>163</v>
      </c>
      <c r="E254" s="244"/>
      <c r="F254" s="246" t="s">
        <v>950</v>
      </c>
      <c r="G254" s="244"/>
      <c r="H254" s="247">
        <v>14.586</v>
      </c>
      <c r="I254" s="248"/>
      <c r="J254" s="244"/>
      <c r="K254" s="244"/>
      <c r="L254" s="249"/>
      <c r="M254" s="250"/>
      <c r="N254" s="251"/>
      <c r="O254" s="251"/>
      <c r="P254" s="251"/>
      <c r="Q254" s="251"/>
      <c r="R254" s="251"/>
      <c r="S254" s="251"/>
      <c r="T254" s="252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3" t="s">
        <v>163</v>
      </c>
      <c r="AU254" s="253" t="s">
        <v>81</v>
      </c>
      <c r="AV254" s="14" t="s">
        <v>81</v>
      </c>
      <c r="AW254" s="14" t="s">
        <v>4</v>
      </c>
      <c r="AX254" s="14" t="s">
        <v>79</v>
      </c>
      <c r="AY254" s="253" t="s">
        <v>152</v>
      </c>
    </row>
    <row r="255" s="2" customFormat="1" ht="24.15" customHeight="1">
      <c r="A255" s="40"/>
      <c r="B255" s="41"/>
      <c r="C255" s="214" t="s">
        <v>411</v>
      </c>
      <c r="D255" s="214" t="s">
        <v>154</v>
      </c>
      <c r="E255" s="215" t="s">
        <v>382</v>
      </c>
      <c r="F255" s="216" t="s">
        <v>383</v>
      </c>
      <c r="G255" s="217" t="s">
        <v>179</v>
      </c>
      <c r="H255" s="218">
        <v>26.300000000000001</v>
      </c>
      <c r="I255" s="219"/>
      <c r="J255" s="220">
        <f>ROUND(I255*H255,2)</f>
        <v>0</v>
      </c>
      <c r="K255" s="216" t="s">
        <v>158</v>
      </c>
      <c r="L255" s="46"/>
      <c r="M255" s="221" t="s">
        <v>19</v>
      </c>
      <c r="N255" s="222" t="s">
        <v>43</v>
      </c>
      <c r="O255" s="86"/>
      <c r="P255" s="223">
        <f>O255*H255</f>
        <v>0</v>
      </c>
      <c r="Q255" s="223">
        <v>0.00017000000000000001</v>
      </c>
      <c r="R255" s="223">
        <f>Q255*H255</f>
        <v>0.0044710000000000001</v>
      </c>
      <c r="S255" s="223">
        <v>0</v>
      </c>
      <c r="T255" s="224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25" t="s">
        <v>159</v>
      </c>
      <c r="AT255" s="225" t="s">
        <v>154</v>
      </c>
      <c r="AU255" s="225" t="s">
        <v>81</v>
      </c>
      <c r="AY255" s="19" t="s">
        <v>152</v>
      </c>
      <c r="BE255" s="226">
        <f>IF(N255="základní",J255,0)</f>
        <v>0</v>
      </c>
      <c r="BF255" s="226">
        <f>IF(N255="snížená",J255,0)</f>
        <v>0</v>
      </c>
      <c r="BG255" s="226">
        <f>IF(N255="zákl. přenesená",J255,0)</f>
        <v>0</v>
      </c>
      <c r="BH255" s="226">
        <f>IF(N255="sníž. přenesená",J255,0)</f>
        <v>0</v>
      </c>
      <c r="BI255" s="226">
        <f>IF(N255="nulová",J255,0)</f>
        <v>0</v>
      </c>
      <c r="BJ255" s="19" t="s">
        <v>79</v>
      </c>
      <c r="BK255" s="226">
        <f>ROUND(I255*H255,2)</f>
        <v>0</v>
      </c>
      <c r="BL255" s="19" t="s">
        <v>159</v>
      </c>
      <c r="BM255" s="225" t="s">
        <v>720</v>
      </c>
    </row>
    <row r="256" s="2" customFormat="1">
      <c r="A256" s="40"/>
      <c r="B256" s="41"/>
      <c r="C256" s="42"/>
      <c r="D256" s="227" t="s">
        <v>161</v>
      </c>
      <c r="E256" s="42"/>
      <c r="F256" s="228" t="s">
        <v>385</v>
      </c>
      <c r="G256" s="42"/>
      <c r="H256" s="42"/>
      <c r="I256" s="229"/>
      <c r="J256" s="42"/>
      <c r="K256" s="42"/>
      <c r="L256" s="46"/>
      <c r="M256" s="230"/>
      <c r="N256" s="231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161</v>
      </c>
      <c r="AU256" s="19" t="s">
        <v>81</v>
      </c>
    </row>
    <row r="257" s="2" customFormat="1" ht="16.5" customHeight="1">
      <c r="A257" s="40"/>
      <c r="B257" s="41"/>
      <c r="C257" s="214" t="s">
        <v>415</v>
      </c>
      <c r="D257" s="214" t="s">
        <v>154</v>
      </c>
      <c r="E257" s="215" t="s">
        <v>387</v>
      </c>
      <c r="F257" s="216" t="s">
        <v>388</v>
      </c>
      <c r="G257" s="217" t="s">
        <v>157</v>
      </c>
      <c r="H257" s="218">
        <v>57</v>
      </c>
      <c r="I257" s="219"/>
      <c r="J257" s="220">
        <f>ROUND(I257*H257,2)</f>
        <v>0</v>
      </c>
      <c r="K257" s="216" t="s">
        <v>158</v>
      </c>
      <c r="L257" s="46"/>
      <c r="M257" s="221" t="s">
        <v>19</v>
      </c>
      <c r="N257" s="222" t="s">
        <v>43</v>
      </c>
      <c r="O257" s="86"/>
      <c r="P257" s="223">
        <f>O257*H257</f>
        <v>0</v>
      </c>
      <c r="Q257" s="223">
        <v>0.00046999999999999999</v>
      </c>
      <c r="R257" s="223">
        <f>Q257*H257</f>
        <v>0.026789999999999998</v>
      </c>
      <c r="S257" s="223">
        <v>0</v>
      </c>
      <c r="T257" s="224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25" t="s">
        <v>159</v>
      </c>
      <c r="AT257" s="225" t="s">
        <v>154</v>
      </c>
      <c r="AU257" s="225" t="s">
        <v>81</v>
      </c>
      <c r="AY257" s="19" t="s">
        <v>152</v>
      </c>
      <c r="BE257" s="226">
        <f>IF(N257="základní",J257,0)</f>
        <v>0</v>
      </c>
      <c r="BF257" s="226">
        <f>IF(N257="snížená",J257,0)</f>
        <v>0</v>
      </c>
      <c r="BG257" s="226">
        <f>IF(N257="zákl. přenesená",J257,0)</f>
        <v>0</v>
      </c>
      <c r="BH257" s="226">
        <f>IF(N257="sníž. přenesená",J257,0)</f>
        <v>0</v>
      </c>
      <c r="BI257" s="226">
        <f>IF(N257="nulová",J257,0)</f>
        <v>0</v>
      </c>
      <c r="BJ257" s="19" t="s">
        <v>79</v>
      </c>
      <c r="BK257" s="226">
        <f>ROUND(I257*H257,2)</f>
        <v>0</v>
      </c>
      <c r="BL257" s="19" t="s">
        <v>159</v>
      </c>
      <c r="BM257" s="225" t="s">
        <v>721</v>
      </c>
    </row>
    <row r="258" s="2" customFormat="1">
      <c r="A258" s="40"/>
      <c r="B258" s="41"/>
      <c r="C258" s="42"/>
      <c r="D258" s="227" t="s">
        <v>161</v>
      </c>
      <c r="E258" s="42"/>
      <c r="F258" s="228" t="s">
        <v>390</v>
      </c>
      <c r="G258" s="42"/>
      <c r="H258" s="42"/>
      <c r="I258" s="229"/>
      <c r="J258" s="42"/>
      <c r="K258" s="42"/>
      <c r="L258" s="46"/>
      <c r="M258" s="230"/>
      <c r="N258" s="231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161</v>
      </c>
      <c r="AU258" s="19" t="s">
        <v>81</v>
      </c>
    </row>
    <row r="259" s="13" customFormat="1">
      <c r="A259" s="13"/>
      <c r="B259" s="232"/>
      <c r="C259" s="233"/>
      <c r="D259" s="234" t="s">
        <v>163</v>
      </c>
      <c r="E259" s="235" t="s">
        <v>19</v>
      </c>
      <c r="F259" s="236" t="s">
        <v>534</v>
      </c>
      <c r="G259" s="233"/>
      <c r="H259" s="235" t="s">
        <v>19</v>
      </c>
      <c r="I259" s="237"/>
      <c r="J259" s="233"/>
      <c r="K259" s="233"/>
      <c r="L259" s="238"/>
      <c r="M259" s="239"/>
      <c r="N259" s="240"/>
      <c r="O259" s="240"/>
      <c r="P259" s="240"/>
      <c r="Q259" s="240"/>
      <c r="R259" s="240"/>
      <c r="S259" s="240"/>
      <c r="T259" s="24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2" t="s">
        <v>163</v>
      </c>
      <c r="AU259" s="242" t="s">
        <v>81</v>
      </c>
      <c r="AV259" s="13" t="s">
        <v>79</v>
      </c>
      <c r="AW259" s="13" t="s">
        <v>33</v>
      </c>
      <c r="AX259" s="13" t="s">
        <v>72</v>
      </c>
      <c r="AY259" s="242" t="s">
        <v>152</v>
      </c>
    </row>
    <row r="260" s="14" customFormat="1">
      <c r="A260" s="14"/>
      <c r="B260" s="243"/>
      <c r="C260" s="244"/>
      <c r="D260" s="234" t="s">
        <v>163</v>
      </c>
      <c r="E260" s="245" t="s">
        <v>19</v>
      </c>
      <c r="F260" s="246" t="s">
        <v>342</v>
      </c>
      <c r="G260" s="244"/>
      <c r="H260" s="247">
        <v>30</v>
      </c>
      <c r="I260" s="248"/>
      <c r="J260" s="244"/>
      <c r="K260" s="244"/>
      <c r="L260" s="249"/>
      <c r="M260" s="250"/>
      <c r="N260" s="251"/>
      <c r="O260" s="251"/>
      <c r="P260" s="251"/>
      <c r="Q260" s="251"/>
      <c r="R260" s="251"/>
      <c r="S260" s="251"/>
      <c r="T260" s="25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3" t="s">
        <v>163</v>
      </c>
      <c r="AU260" s="253" t="s">
        <v>81</v>
      </c>
      <c r="AV260" s="14" t="s">
        <v>81</v>
      </c>
      <c r="AW260" s="14" t="s">
        <v>33</v>
      </c>
      <c r="AX260" s="14" t="s">
        <v>72</v>
      </c>
      <c r="AY260" s="253" t="s">
        <v>152</v>
      </c>
    </row>
    <row r="261" s="13" customFormat="1">
      <c r="A261" s="13"/>
      <c r="B261" s="232"/>
      <c r="C261" s="233"/>
      <c r="D261" s="234" t="s">
        <v>163</v>
      </c>
      <c r="E261" s="235" t="s">
        <v>19</v>
      </c>
      <c r="F261" s="236" t="s">
        <v>189</v>
      </c>
      <c r="G261" s="233"/>
      <c r="H261" s="235" t="s">
        <v>19</v>
      </c>
      <c r="I261" s="237"/>
      <c r="J261" s="233"/>
      <c r="K261" s="233"/>
      <c r="L261" s="238"/>
      <c r="M261" s="239"/>
      <c r="N261" s="240"/>
      <c r="O261" s="240"/>
      <c r="P261" s="240"/>
      <c r="Q261" s="240"/>
      <c r="R261" s="240"/>
      <c r="S261" s="240"/>
      <c r="T261" s="24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2" t="s">
        <v>163</v>
      </c>
      <c r="AU261" s="242" t="s">
        <v>81</v>
      </c>
      <c r="AV261" s="13" t="s">
        <v>79</v>
      </c>
      <c r="AW261" s="13" t="s">
        <v>33</v>
      </c>
      <c r="AX261" s="13" t="s">
        <v>72</v>
      </c>
      <c r="AY261" s="242" t="s">
        <v>152</v>
      </c>
    </row>
    <row r="262" s="14" customFormat="1">
      <c r="A262" s="14"/>
      <c r="B262" s="243"/>
      <c r="C262" s="244"/>
      <c r="D262" s="234" t="s">
        <v>163</v>
      </c>
      <c r="E262" s="245" t="s">
        <v>19</v>
      </c>
      <c r="F262" s="246" t="s">
        <v>326</v>
      </c>
      <c r="G262" s="244"/>
      <c r="H262" s="247">
        <v>27</v>
      </c>
      <c r="I262" s="248"/>
      <c r="J262" s="244"/>
      <c r="K262" s="244"/>
      <c r="L262" s="249"/>
      <c r="M262" s="250"/>
      <c r="N262" s="251"/>
      <c r="O262" s="251"/>
      <c r="P262" s="251"/>
      <c r="Q262" s="251"/>
      <c r="R262" s="251"/>
      <c r="S262" s="251"/>
      <c r="T262" s="252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3" t="s">
        <v>163</v>
      </c>
      <c r="AU262" s="253" t="s">
        <v>81</v>
      </c>
      <c r="AV262" s="14" t="s">
        <v>81</v>
      </c>
      <c r="AW262" s="14" t="s">
        <v>33</v>
      </c>
      <c r="AX262" s="14" t="s">
        <v>72</v>
      </c>
      <c r="AY262" s="253" t="s">
        <v>152</v>
      </c>
    </row>
    <row r="263" s="15" customFormat="1">
      <c r="A263" s="15"/>
      <c r="B263" s="254"/>
      <c r="C263" s="255"/>
      <c r="D263" s="234" t="s">
        <v>163</v>
      </c>
      <c r="E263" s="256" t="s">
        <v>19</v>
      </c>
      <c r="F263" s="257" t="s">
        <v>194</v>
      </c>
      <c r="G263" s="255"/>
      <c r="H263" s="258">
        <v>57</v>
      </c>
      <c r="I263" s="259"/>
      <c r="J263" s="255"/>
      <c r="K263" s="255"/>
      <c r="L263" s="260"/>
      <c r="M263" s="261"/>
      <c r="N263" s="262"/>
      <c r="O263" s="262"/>
      <c r="P263" s="262"/>
      <c r="Q263" s="262"/>
      <c r="R263" s="262"/>
      <c r="S263" s="262"/>
      <c r="T263" s="263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64" t="s">
        <v>163</v>
      </c>
      <c r="AU263" s="264" t="s">
        <v>81</v>
      </c>
      <c r="AV263" s="15" t="s">
        <v>159</v>
      </c>
      <c r="AW263" s="15" t="s">
        <v>33</v>
      </c>
      <c r="AX263" s="15" t="s">
        <v>79</v>
      </c>
      <c r="AY263" s="264" t="s">
        <v>152</v>
      </c>
    </row>
    <row r="264" s="2" customFormat="1" ht="16.5" customHeight="1">
      <c r="A264" s="40"/>
      <c r="B264" s="41"/>
      <c r="C264" s="214" t="s">
        <v>419</v>
      </c>
      <c r="D264" s="214" t="s">
        <v>154</v>
      </c>
      <c r="E264" s="215" t="s">
        <v>392</v>
      </c>
      <c r="F264" s="216" t="s">
        <v>393</v>
      </c>
      <c r="G264" s="217" t="s">
        <v>179</v>
      </c>
      <c r="H264" s="218">
        <v>26.300000000000001</v>
      </c>
      <c r="I264" s="219"/>
      <c r="J264" s="220">
        <f>ROUND(I264*H264,2)</f>
        <v>0</v>
      </c>
      <c r="K264" s="216" t="s">
        <v>158</v>
      </c>
      <c r="L264" s="46"/>
      <c r="M264" s="221" t="s">
        <v>19</v>
      </c>
      <c r="N264" s="222" t="s">
        <v>43</v>
      </c>
      <c r="O264" s="86"/>
      <c r="P264" s="223">
        <f>O264*H264</f>
        <v>0</v>
      </c>
      <c r="Q264" s="223">
        <v>0</v>
      </c>
      <c r="R264" s="223">
        <f>Q264*H264</f>
        <v>0</v>
      </c>
      <c r="S264" s="223">
        <v>0</v>
      </c>
      <c r="T264" s="224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25" t="s">
        <v>159</v>
      </c>
      <c r="AT264" s="225" t="s">
        <v>154</v>
      </c>
      <c r="AU264" s="225" t="s">
        <v>81</v>
      </c>
      <c r="AY264" s="19" t="s">
        <v>152</v>
      </c>
      <c r="BE264" s="226">
        <f>IF(N264="základní",J264,0)</f>
        <v>0</v>
      </c>
      <c r="BF264" s="226">
        <f>IF(N264="snížená",J264,0)</f>
        <v>0</v>
      </c>
      <c r="BG264" s="226">
        <f>IF(N264="zákl. přenesená",J264,0)</f>
        <v>0</v>
      </c>
      <c r="BH264" s="226">
        <f>IF(N264="sníž. přenesená",J264,0)</f>
        <v>0</v>
      </c>
      <c r="BI264" s="226">
        <f>IF(N264="nulová",J264,0)</f>
        <v>0</v>
      </c>
      <c r="BJ264" s="19" t="s">
        <v>79</v>
      </c>
      <c r="BK264" s="226">
        <f>ROUND(I264*H264,2)</f>
        <v>0</v>
      </c>
      <c r="BL264" s="19" t="s">
        <v>159</v>
      </c>
      <c r="BM264" s="225" t="s">
        <v>722</v>
      </c>
    </row>
    <row r="265" s="2" customFormat="1">
      <c r="A265" s="40"/>
      <c r="B265" s="41"/>
      <c r="C265" s="42"/>
      <c r="D265" s="227" t="s">
        <v>161</v>
      </c>
      <c r="E265" s="42"/>
      <c r="F265" s="228" t="s">
        <v>395</v>
      </c>
      <c r="G265" s="42"/>
      <c r="H265" s="42"/>
      <c r="I265" s="229"/>
      <c r="J265" s="42"/>
      <c r="K265" s="42"/>
      <c r="L265" s="46"/>
      <c r="M265" s="230"/>
      <c r="N265" s="231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161</v>
      </c>
      <c r="AU265" s="19" t="s">
        <v>81</v>
      </c>
    </row>
    <row r="266" s="14" customFormat="1">
      <c r="A266" s="14"/>
      <c r="B266" s="243"/>
      <c r="C266" s="244"/>
      <c r="D266" s="234" t="s">
        <v>163</v>
      </c>
      <c r="E266" s="245" t="s">
        <v>19</v>
      </c>
      <c r="F266" s="246" t="s">
        <v>951</v>
      </c>
      <c r="G266" s="244"/>
      <c r="H266" s="247">
        <v>26.300000000000001</v>
      </c>
      <c r="I266" s="248"/>
      <c r="J266" s="244"/>
      <c r="K266" s="244"/>
      <c r="L266" s="249"/>
      <c r="M266" s="250"/>
      <c r="N266" s="251"/>
      <c r="O266" s="251"/>
      <c r="P266" s="251"/>
      <c r="Q266" s="251"/>
      <c r="R266" s="251"/>
      <c r="S266" s="251"/>
      <c r="T266" s="252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3" t="s">
        <v>163</v>
      </c>
      <c r="AU266" s="253" t="s">
        <v>81</v>
      </c>
      <c r="AV266" s="14" t="s">
        <v>81</v>
      </c>
      <c r="AW266" s="14" t="s">
        <v>33</v>
      </c>
      <c r="AX266" s="14" t="s">
        <v>79</v>
      </c>
      <c r="AY266" s="253" t="s">
        <v>152</v>
      </c>
    </row>
    <row r="267" s="2" customFormat="1" ht="24.15" customHeight="1">
      <c r="A267" s="40"/>
      <c r="B267" s="41"/>
      <c r="C267" s="214" t="s">
        <v>423</v>
      </c>
      <c r="D267" s="214" t="s">
        <v>154</v>
      </c>
      <c r="E267" s="215" t="s">
        <v>398</v>
      </c>
      <c r="F267" s="216" t="s">
        <v>399</v>
      </c>
      <c r="G267" s="217" t="s">
        <v>400</v>
      </c>
      <c r="H267" s="218">
        <v>1</v>
      </c>
      <c r="I267" s="219"/>
      <c r="J267" s="220">
        <f>ROUND(I267*H267,2)</f>
        <v>0</v>
      </c>
      <c r="K267" s="216" t="s">
        <v>19</v>
      </c>
      <c r="L267" s="46"/>
      <c r="M267" s="221" t="s">
        <v>19</v>
      </c>
      <c r="N267" s="222" t="s">
        <v>43</v>
      </c>
      <c r="O267" s="86"/>
      <c r="P267" s="223">
        <f>O267*H267</f>
        <v>0</v>
      </c>
      <c r="Q267" s="223">
        <v>0</v>
      </c>
      <c r="R267" s="223">
        <f>Q267*H267</f>
        <v>0</v>
      </c>
      <c r="S267" s="223">
        <v>0</v>
      </c>
      <c r="T267" s="224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25" t="s">
        <v>159</v>
      </c>
      <c r="AT267" s="225" t="s">
        <v>154</v>
      </c>
      <c r="AU267" s="225" t="s">
        <v>81</v>
      </c>
      <c r="AY267" s="19" t="s">
        <v>152</v>
      </c>
      <c r="BE267" s="226">
        <f>IF(N267="základní",J267,0)</f>
        <v>0</v>
      </c>
      <c r="BF267" s="226">
        <f>IF(N267="snížená",J267,0)</f>
        <v>0</v>
      </c>
      <c r="BG267" s="226">
        <f>IF(N267="zákl. přenesená",J267,0)</f>
        <v>0</v>
      </c>
      <c r="BH267" s="226">
        <f>IF(N267="sníž. přenesená",J267,0)</f>
        <v>0</v>
      </c>
      <c r="BI267" s="226">
        <f>IF(N267="nulová",J267,0)</f>
        <v>0</v>
      </c>
      <c r="BJ267" s="19" t="s">
        <v>79</v>
      </c>
      <c r="BK267" s="226">
        <f>ROUND(I267*H267,2)</f>
        <v>0</v>
      </c>
      <c r="BL267" s="19" t="s">
        <v>159</v>
      </c>
      <c r="BM267" s="225" t="s">
        <v>727</v>
      </c>
    </row>
    <row r="268" s="13" customFormat="1">
      <c r="A268" s="13"/>
      <c r="B268" s="232"/>
      <c r="C268" s="233"/>
      <c r="D268" s="234" t="s">
        <v>163</v>
      </c>
      <c r="E268" s="235" t="s">
        <v>19</v>
      </c>
      <c r="F268" s="236" t="s">
        <v>402</v>
      </c>
      <c r="G268" s="233"/>
      <c r="H268" s="235" t="s">
        <v>19</v>
      </c>
      <c r="I268" s="237"/>
      <c r="J268" s="233"/>
      <c r="K268" s="233"/>
      <c r="L268" s="238"/>
      <c r="M268" s="239"/>
      <c r="N268" s="240"/>
      <c r="O268" s="240"/>
      <c r="P268" s="240"/>
      <c r="Q268" s="240"/>
      <c r="R268" s="240"/>
      <c r="S268" s="240"/>
      <c r="T268" s="24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2" t="s">
        <v>163</v>
      </c>
      <c r="AU268" s="242" t="s">
        <v>81</v>
      </c>
      <c r="AV268" s="13" t="s">
        <v>79</v>
      </c>
      <c r="AW268" s="13" t="s">
        <v>33</v>
      </c>
      <c r="AX268" s="13" t="s">
        <v>72</v>
      </c>
      <c r="AY268" s="242" t="s">
        <v>152</v>
      </c>
    </row>
    <row r="269" s="13" customFormat="1">
      <c r="A269" s="13"/>
      <c r="B269" s="232"/>
      <c r="C269" s="233"/>
      <c r="D269" s="234" t="s">
        <v>163</v>
      </c>
      <c r="E269" s="235" t="s">
        <v>19</v>
      </c>
      <c r="F269" s="236" t="s">
        <v>952</v>
      </c>
      <c r="G269" s="233"/>
      <c r="H269" s="235" t="s">
        <v>19</v>
      </c>
      <c r="I269" s="237"/>
      <c r="J269" s="233"/>
      <c r="K269" s="233"/>
      <c r="L269" s="238"/>
      <c r="M269" s="239"/>
      <c r="N269" s="240"/>
      <c r="O269" s="240"/>
      <c r="P269" s="240"/>
      <c r="Q269" s="240"/>
      <c r="R269" s="240"/>
      <c r="S269" s="240"/>
      <c r="T269" s="24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2" t="s">
        <v>163</v>
      </c>
      <c r="AU269" s="242" t="s">
        <v>81</v>
      </c>
      <c r="AV269" s="13" t="s">
        <v>79</v>
      </c>
      <c r="AW269" s="13" t="s">
        <v>33</v>
      </c>
      <c r="AX269" s="13" t="s">
        <v>72</v>
      </c>
      <c r="AY269" s="242" t="s">
        <v>152</v>
      </c>
    </row>
    <row r="270" s="14" customFormat="1">
      <c r="A270" s="14"/>
      <c r="B270" s="243"/>
      <c r="C270" s="244"/>
      <c r="D270" s="234" t="s">
        <v>163</v>
      </c>
      <c r="E270" s="245" t="s">
        <v>19</v>
      </c>
      <c r="F270" s="246" t="s">
        <v>79</v>
      </c>
      <c r="G270" s="244"/>
      <c r="H270" s="247">
        <v>1</v>
      </c>
      <c r="I270" s="248"/>
      <c r="J270" s="244"/>
      <c r="K270" s="244"/>
      <c r="L270" s="249"/>
      <c r="M270" s="250"/>
      <c r="N270" s="251"/>
      <c r="O270" s="251"/>
      <c r="P270" s="251"/>
      <c r="Q270" s="251"/>
      <c r="R270" s="251"/>
      <c r="S270" s="251"/>
      <c r="T270" s="252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3" t="s">
        <v>163</v>
      </c>
      <c r="AU270" s="253" t="s">
        <v>81</v>
      </c>
      <c r="AV270" s="14" t="s">
        <v>81</v>
      </c>
      <c r="AW270" s="14" t="s">
        <v>33</v>
      </c>
      <c r="AX270" s="14" t="s">
        <v>79</v>
      </c>
      <c r="AY270" s="253" t="s">
        <v>152</v>
      </c>
    </row>
    <row r="271" s="2" customFormat="1" ht="16.5" customHeight="1">
      <c r="A271" s="40"/>
      <c r="B271" s="41"/>
      <c r="C271" s="265" t="s">
        <v>429</v>
      </c>
      <c r="D271" s="265" t="s">
        <v>228</v>
      </c>
      <c r="E271" s="266" t="s">
        <v>405</v>
      </c>
      <c r="F271" s="267" t="s">
        <v>406</v>
      </c>
      <c r="G271" s="268" t="s">
        <v>407</v>
      </c>
      <c r="H271" s="269">
        <v>3</v>
      </c>
      <c r="I271" s="270"/>
      <c r="J271" s="271">
        <f>ROUND(I271*H271,2)</f>
        <v>0</v>
      </c>
      <c r="K271" s="267" t="s">
        <v>19</v>
      </c>
      <c r="L271" s="272"/>
      <c r="M271" s="273" t="s">
        <v>19</v>
      </c>
      <c r="N271" s="274" t="s">
        <v>43</v>
      </c>
      <c r="O271" s="86"/>
      <c r="P271" s="223">
        <f>O271*H271</f>
        <v>0</v>
      </c>
      <c r="Q271" s="223">
        <v>0</v>
      </c>
      <c r="R271" s="223">
        <f>Q271*H271</f>
        <v>0</v>
      </c>
      <c r="S271" s="223">
        <v>0</v>
      </c>
      <c r="T271" s="224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25" t="s">
        <v>208</v>
      </c>
      <c r="AT271" s="225" t="s">
        <v>228</v>
      </c>
      <c r="AU271" s="225" t="s">
        <v>81</v>
      </c>
      <c r="AY271" s="19" t="s">
        <v>152</v>
      </c>
      <c r="BE271" s="226">
        <f>IF(N271="základní",J271,0)</f>
        <v>0</v>
      </c>
      <c r="BF271" s="226">
        <f>IF(N271="snížená",J271,0)</f>
        <v>0</v>
      </c>
      <c r="BG271" s="226">
        <f>IF(N271="zákl. přenesená",J271,0)</f>
        <v>0</v>
      </c>
      <c r="BH271" s="226">
        <f>IF(N271="sníž. přenesená",J271,0)</f>
        <v>0</v>
      </c>
      <c r="BI271" s="226">
        <f>IF(N271="nulová",J271,0)</f>
        <v>0</v>
      </c>
      <c r="BJ271" s="19" t="s">
        <v>79</v>
      </c>
      <c r="BK271" s="226">
        <f>ROUND(I271*H271,2)</f>
        <v>0</v>
      </c>
      <c r="BL271" s="19" t="s">
        <v>159</v>
      </c>
      <c r="BM271" s="225" t="s">
        <v>728</v>
      </c>
    </row>
    <row r="272" s="2" customFormat="1">
      <c r="A272" s="40"/>
      <c r="B272" s="41"/>
      <c r="C272" s="42"/>
      <c r="D272" s="234" t="s">
        <v>409</v>
      </c>
      <c r="E272" s="42"/>
      <c r="F272" s="275" t="s">
        <v>854</v>
      </c>
      <c r="G272" s="42"/>
      <c r="H272" s="42"/>
      <c r="I272" s="229"/>
      <c r="J272" s="42"/>
      <c r="K272" s="42"/>
      <c r="L272" s="46"/>
      <c r="M272" s="230"/>
      <c r="N272" s="231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409</v>
      </c>
      <c r="AU272" s="19" t="s">
        <v>81</v>
      </c>
    </row>
    <row r="273" s="2" customFormat="1" ht="16.5" customHeight="1">
      <c r="A273" s="40"/>
      <c r="B273" s="41"/>
      <c r="C273" s="265" t="s">
        <v>434</v>
      </c>
      <c r="D273" s="265" t="s">
        <v>228</v>
      </c>
      <c r="E273" s="266" t="s">
        <v>412</v>
      </c>
      <c r="F273" s="267" t="s">
        <v>413</v>
      </c>
      <c r="G273" s="268" t="s">
        <v>407</v>
      </c>
      <c r="H273" s="269">
        <v>2</v>
      </c>
      <c r="I273" s="270"/>
      <c r="J273" s="271">
        <f>ROUND(I273*H273,2)</f>
        <v>0</v>
      </c>
      <c r="K273" s="267" t="s">
        <v>19</v>
      </c>
      <c r="L273" s="272"/>
      <c r="M273" s="273" t="s">
        <v>19</v>
      </c>
      <c r="N273" s="274" t="s">
        <v>43</v>
      </c>
      <c r="O273" s="86"/>
      <c r="P273" s="223">
        <f>O273*H273</f>
        <v>0</v>
      </c>
      <c r="Q273" s="223">
        <v>0</v>
      </c>
      <c r="R273" s="223">
        <f>Q273*H273</f>
        <v>0</v>
      </c>
      <c r="S273" s="223">
        <v>0</v>
      </c>
      <c r="T273" s="224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25" t="s">
        <v>208</v>
      </c>
      <c r="AT273" s="225" t="s">
        <v>228</v>
      </c>
      <c r="AU273" s="225" t="s">
        <v>81</v>
      </c>
      <c r="AY273" s="19" t="s">
        <v>152</v>
      </c>
      <c r="BE273" s="226">
        <f>IF(N273="základní",J273,0)</f>
        <v>0</v>
      </c>
      <c r="BF273" s="226">
        <f>IF(N273="snížená",J273,0)</f>
        <v>0</v>
      </c>
      <c r="BG273" s="226">
        <f>IF(N273="zákl. přenesená",J273,0)</f>
        <v>0</v>
      </c>
      <c r="BH273" s="226">
        <f>IF(N273="sníž. přenesená",J273,0)</f>
        <v>0</v>
      </c>
      <c r="BI273" s="226">
        <f>IF(N273="nulová",J273,0)</f>
        <v>0</v>
      </c>
      <c r="BJ273" s="19" t="s">
        <v>79</v>
      </c>
      <c r="BK273" s="226">
        <f>ROUND(I273*H273,2)</f>
        <v>0</v>
      </c>
      <c r="BL273" s="19" t="s">
        <v>159</v>
      </c>
      <c r="BM273" s="225" t="s">
        <v>729</v>
      </c>
    </row>
    <row r="274" s="2" customFormat="1">
      <c r="A274" s="40"/>
      <c r="B274" s="41"/>
      <c r="C274" s="42"/>
      <c r="D274" s="234" t="s">
        <v>409</v>
      </c>
      <c r="E274" s="42"/>
      <c r="F274" s="275" t="s">
        <v>854</v>
      </c>
      <c r="G274" s="42"/>
      <c r="H274" s="42"/>
      <c r="I274" s="229"/>
      <c r="J274" s="42"/>
      <c r="K274" s="42"/>
      <c r="L274" s="46"/>
      <c r="M274" s="230"/>
      <c r="N274" s="231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409</v>
      </c>
      <c r="AU274" s="19" t="s">
        <v>81</v>
      </c>
    </row>
    <row r="275" s="2" customFormat="1" ht="16.5" customHeight="1">
      <c r="A275" s="40"/>
      <c r="B275" s="41"/>
      <c r="C275" s="265" t="s">
        <v>440</v>
      </c>
      <c r="D275" s="265" t="s">
        <v>228</v>
      </c>
      <c r="E275" s="266" t="s">
        <v>416</v>
      </c>
      <c r="F275" s="267" t="s">
        <v>417</v>
      </c>
      <c r="G275" s="268" t="s">
        <v>407</v>
      </c>
      <c r="H275" s="269">
        <v>2</v>
      </c>
      <c r="I275" s="270"/>
      <c r="J275" s="271">
        <f>ROUND(I275*H275,2)</f>
        <v>0</v>
      </c>
      <c r="K275" s="267" t="s">
        <v>19</v>
      </c>
      <c r="L275" s="272"/>
      <c r="M275" s="273" t="s">
        <v>19</v>
      </c>
      <c r="N275" s="274" t="s">
        <v>43</v>
      </c>
      <c r="O275" s="86"/>
      <c r="P275" s="223">
        <f>O275*H275</f>
        <v>0</v>
      </c>
      <c r="Q275" s="223">
        <v>0</v>
      </c>
      <c r="R275" s="223">
        <f>Q275*H275</f>
        <v>0</v>
      </c>
      <c r="S275" s="223">
        <v>0</v>
      </c>
      <c r="T275" s="224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25" t="s">
        <v>208</v>
      </c>
      <c r="AT275" s="225" t="s">
        <v>228</v>
      </c>
      <c r="AU275" s="225" t="s">
        <v>81</v>
      </c>
      <c r="AY275" s="19" t="s">
        <v>152</v>
      </c>
      <c r="BE275" s="226">
        <f>IF(N275="základní",J275,0)</f>
        <v>0</v>
      </c>
      <c r="BF275" s="226">
        <f>IF(N275="snížená",J275,0)</f>
        <v>0</v>
      </c>
      <c r="BG275" s="226">
        <f>IF(N275="zákl. přenesená",J275,0)</f>
        <v>0</v>
      </c>
      <c r="BH275" s="226">
        <f>IF(N275="sníž. přenesená",J275,0)</f>
        <v>0</v>
      </c>
      <c r="BI275" s="226">
        <f>IF(N275="nulová",J275,0)</f>
        <v>0</v>
      </c>
      <c r="BJ275" s="19" t="s">
        <v>79</v>
      </c>
      <c r="BK275" s="226">
        <f>ROUND(I275*H275,2)</f>
        <v>0</v>
      </c>
      <c r="BL275" s="19" t="s">
        <v>159</v>
      </c>
      <c r="BM275" s="225" t="s">
        <v>730</v>
      </c>
    </row>
    <row r="276" s="2" customFormat="1">
      <c r="A276" s="40"/>
      <c r="B276" s="41"/>
      <c r="C276" s="42"/>
      <c r="D276" s="234" t="s">
        <v>409</v>
      </c>
      <c r="E276" s="42"/>
      <c r="F276" s="275" t="s">
        <v>854</v>
      </c>
      <c r="G276" s="42"/>
      <c r="H276" s="42"/>
      <c r="I276" s="229"/>
      <c r="J276" s="42"/>
      <c r="K276" s="42"/>
      <c r="L276" s="46"/>
      <c r="M276" s="230"/>
      <c r="N276" s="231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409</v>
      </c>
      <c r="AU276" s="19" t="s">
        <v>81</v>
      </c>
    </row>
    <row r="277" s="2" customFormat="1" ht="24.15" customHeight="1">
      <c r="A277" s="40"/>
      <c r="B277" s="41"/>
      <c r="C277" s="265" t="s">
        <v>445</v>
      </c>
      <c r="D277" s="265" t="s">
        <v>228</v>
      </c>
      <c r="E277" s="266" t="s">
        <v>420</v>
      </c>
      <c r="F277" s="267" t="s">
        <v>421</v>
      </c>
      <c r="G277" s="268" t="s">
        <v>407</v>
      </c>
      <c r="H277" s="269">
        <v>1</v>
      </c>
      <c r="I277" s="270"/>
      <c r="J277" s="271">
        <f>ROUND(I277*H277,2)</f>
        <v>0</v>
      </c>
      <c r="K277" s="267" t="s">
        <v>19</v>
      </c>
      <c r="L277" s="272"/>
      <c r="M277" s="273" t="s">
        <v>19</v>
      </c>
      <c r="N277" s="274" t="s">
        <v>43</v>
      </c>
      <c r="O277" s="86"/>
      <c r="P277" s="223">
        <f>O277*H277</f>
        <v>0</v>
      </c>
      <c r="Q277" s="223">
        <v>0</v>
      </c>
      <c r="R277" s="223">
        <f>Q277*H277</f>
        <v>0</v>
      </c>
      <c r="S277" s="223">
        <v>0</v>
      </c>
      <c r="T277" s="224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25" t="s">
        <v>208</v>
      </c>
      <c r="AT277" s="225" t="s">
        <v>228</v>
      </c>
      <c r="AU277" s="225" t="s">
        <v>81</v>
      </c>
      <c r="AY277" s="19" t="s">
        <v>152</v>
      </c>
      <c r="BE277" s="226">
        <f>IF(N277="základní",J277,0)</f>
        <v>0</v>
      </c>
      <c r="BF277" s="226">
        <f>IF(N277="snížená",J277,0)</f>
        <v>0</v>
      </c>
      <c r="BG277" s="226">
        <f>IF(N277="zákl. přenesená",J277,0)</f>
        <v>0</v>
      </c>
      <c r="BH277" s="226">
        <f>IF(N277="sníž. přenesená",J277,0)</f>
        <v>0</v>
      </c>
      <c r="BI277" s="226">
        <f>IF(N277="nulová",J277,0)</f>
        <v>0</v>
      </c>
      <c r="BJ277" s="19" t="s">
        <v>79</v>
      </c>
      <c r="BK277" s="226">
        <f>ROUND(I277*H277,2)</f>
        <v>0</v>
      </c>
      <c r="BL277" s="19" t="s">
        <v>159</v>
      </c>
      <c r="BM277" s="225" t="s">
        <v>731</v>
      </c>
    </row>
    <row r="278" s="2" customFormat="1">
      <c r="A278" s="40"/>
      <c r="B278" s="41"/>
      <c r="C278" s="42"/>
      <c r="D278" s="234" t="s">
        <v>409</v>
      </c>
      <c r="E278" s="42"/>
      <c r="F278" s="275" t="s">
        <v>854</v>
      </c>
      <c r="G278" s="42"/>
      <c r="H278" s="42"/>
      <c r="I278" s="229"/>
      <c r="J278" s="42"/>
      <c r="K278" s="42"/>
      <c r="L278" s="46"/>
      <c r="M278" s="230"/>
      <c r="N278" s="231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409</v>
      </c>
      <c r="AU278" s="19" t="s">
        <v>81</v>
      </c>
    </row>
    <row r="279" s="2" customFormat="1" ht="16.5" customHeight="1">
      <c r="A279" s="40"/>
      <c r="B279" s="41"/>
      <c r="C279" s="214" t="s">
        <v>451</v>
      </c>
      <c r="D279" s="214" t="s">
        <v>154</v>
      </c>
      <c r="E279" s="215" t="s">
        <v>424</v>
      </c>
      <c r="F279" s="216" t="s">
        <v>425</v>
      </c>
      <c r="G279" s="217" t="s">
        <v>400</v>
      </c>
      <c r="H279" s="218">
        <v>1</v>
      </c>
      <c r="I279" s="219"/>
      <c r="J279" s="220">
        <f>ROUND(I279*H279,2)</f>
        <v>0</v>
      </c>
      <c r="K279" s="216" t="s">
        <v>19</v>
      </c>
      <c r="L279" s="46"/>
      <c r="M279" s="221" t="s">
        <v>19</v>
      </c>
      <c r="N279" s="222" t="s">
        <v>43</v>
      </c>
      <c r="O279" s="86"/>
      <c r="P279" s="223">
        <f>O279*H279</f>
        <v>0</v>
      </c>
      <c r="Q279" s="223">
        <v>0</v>
      </c>
      <c r="R279" s="223">
        <f>Q279*H279</f>
        <v>0</v>
      </c>
      <c r="S279" s="223">
        <v>0</v>
      </c>
      <c r="T279" s="224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25" t="s">
        <v>159</v>
      </c>
      <c r="AT279" s="225" t="s">
        <v>154</v>
      </c>
      <c r="AU279" s="225" t="s">
        <v>81</v>
      </c>
      <c r="AY279" s="19" t="s">
        <v>152</v>
      </c>
      <c r="BE279" s="226">
        <f>IF(N279="základní",J279,0)</f>
        <v>0</v>
      </c>
      <c r="BF279" s="226">
        <f>IF(N279="snížená",J279,0)</f>
        <v>0</v>
      </c>
      <c r="BG279" s="226">
        <f>IF(N279="zákl. přenesená",J279,0)</f>
        <v>0</v>
      </c>
      <c r="BH279" s="226">
        <f>IF(N279="sníž. přenesená",J279,0)</f>
        <v>0</v>
      </c>
      <c r="BI279" s="226">
        <f>IF(N279="nulová",J279,0)</f>
        <v>0</v>
      </c>
      <c r="BJ279" s="19" t="s">
        <v>79</v>
      </c>
      <c r="BK279" s="226">
        <f>ROUND(I279*H279,2)</f>
        <v>0</v>
      </c>
      <c r="BL279" s="19" t="s">
        <v>159</v>
      </c>
      <c r="BM279" s="225" t="s">
        <v>732</v>
      </c>
    </row>
    <row r="280" s="13" customFormat="1">
      <c r="A280" s="13"/>
      <c r="B280" s="232"/>
      <c r="C280" s="233"/>
      <c r="D280" s="234" t="s">
        <v>163</v>
      </c>
      <c r="E280" s="235" t="s">
        <v>19</v>
      </c>
      <c r="F280" s="236" t="s">
        <v>403</v>
      </c>
      <c r="G280" s="233"/>
      <c r="H280" s="235" t="s">
        <v>19</v>
      </c>
      <c r="I280" s="237"/>
      <c r="J280" s="233"/>
      <c r="K280" s="233"/>
      <c r="L280" s="238"/>
      <c r="M280" s="239"/>
      <c r="N280" s="240"/>
      <c r="O280" s="240"/>
      <c r="P280" s="240"/>
      <c r="Q280" s="240"/>
      <c r="R280" s="240"/>
      <c r="S280" s="240"/>
      <c r="T280" s="241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2" t="s">
        <v>163</v>
      </c>
      <c r="AU280" s="242" t="s">
        <v>81</v>
      </c>
      <c r="AV280" s="13" t="s">
        <v>79</v>
      </c>
      <c r="AW280" s="13" t="s">
        <v>33</v>
      </c>
      <c r="AX280" s="13" t="s">
        <v>72</v>
      </c>
      <c r="AY280" s="242" t="s">
        <v>152</v>
      </c>
    </row>
    <row r="281" s="14" customFormat="1">
      <c r="A281" s="14"/>
      <c r="B281" s="243"/>
      <c r="C281" s="244"/>
      <c r="D281" s="234" t="s">
        <v>163</v>
      </c>
      <c r="E281" s="245" t="s">
        <v>19</v>
      </c>
      <c r="F281" s="246" t="s">
        <v>79</v>
      </c>
      <c r="G281" s="244"/>
      <c r="H281" s="247">
        <v>1</v>
      </c>
      <c r="I281" s="248"/>
      <c r="J281" s="244"/>
      <c r="K281" s="244"/>
      <c r="L281" s="249"/>
      <c r="M281" s="250"/>
      <c r="N281" s="251"/>
      <c r="O281" s="251"/>
      <c r="P281" s="251"/>
      <c r="Q281" s="251"/>
      <c r="R281" s="251"/>
      <c r="S281" s="251"/>
      <c r="T281" s="252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3" t="s">
        <v>163</v>
      </c>
      <c r="AU281" s="253" t="s">
        <v>81</v>
      </c>
      <c r="AV281" s="14" t="s">
        <v>81</v>
      </c>
      <c r="AW281" s="14" t="s">
        <v>33</v>
      </c>
      <c r="AX281" s="14" t="s">
        <v>79</v>
      </c>
      <c r="AY281" s="253" t="s">
        <v>152</v>
      </c>
    </row>
    <row r="282" s="2" customFormat="1" ht="16.5" customHeight="1">
      <c r="A282" s="40"/>
      <c r="B282" s="41"/>
      <c r="C282" s="214" t="s">
        <v>456</v>
      </c>
      <c r="D282" s="214" t="s">
        <v>154</v>
      </c>
      <c r="E282" s="215" t="s">
        <v>953</v>
      </c>
      <c r="F282" s="216" t="s">
        <v>954</v>
      </c>
      <c r="G282" s="217" t="s">
        <v>407</v>
      </c>
      <c r="H282" s="218">
        <v>1</v>
      </c>
      <c r="I282" s="219"/>
      <c r="J282" s="220">
        <f>ROUND(I282*H282,2)</f>
        <v>0</v>
      </c>
      <c r="K282" s="216" t="s">
        <v>19</v>
      </c>
      <c r="L282" s="46"/>
      <c r="M282" s="221" t="s">
        <v>19</v>
      </c>
      <c r="N282" s="222" t="s">
        <v>43</v>
      </c>
      <c r="O282" s="86"/>
      <c r="P282" s="223">
        <f>O282*H282</f>
        <v>0</v>
      </c>
      <c r="Q282" s="223">
        <v>0</v>
      </c>
      <c r="R282" s="223">
        <f>Q282*H282</f>
        <v>0</v>
      </c>
      <c r="S282" s="223">
        <v>0</v>
      </c>
      <c r="T282" s="224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25" t="s">
        <v>159</v>
      </c>
      <c r="AT282" s="225" t="s">
        <v>154</v>
      </c>
      <c r="AU282" s="225" t="s">
        <v>81</v>
      </c>
      <c r="AY282" s="19" t="s">
        <v>152</v>
      </c>
      <c r="BE282" s="226">
        <f>IF(N282="základní",J282,0)</f>
        <v>0</v>
      </c>
      <c r="BF282" s="226">
        <f>IF(N282="snížená",J282,0)</f>
        <v>0</v>
      </c>
      <c r="BG282" s="226">
        <f>IF(N282="zákl. přenesená",J282,0)</f>
        <v>0</v>
      </c>
      <c r="BH282" s="226">
        <f>IF(N282="sníž. přenesená",J282,0)</f>
        <v>0</v>
      </c>
      <c r="BI282" s="226">
        <f>IF(N282="nulová",J282,0)</f>
        <v>0</v>
      </c>
      <c r="BJ282" s="19" t="s">
        <v>79</v>
      </c>
      <c r="BK282" s="226">
        <f>ROUND(I282*H282,2)</f>
        <v>0</v>
      </c>
      <c r="BL282" s="19" t="s">
        <v>159</v>
      </c>
      <c r="BM282" s="225" t="s">
        <v>955</v>
      </c>
    </row>
    <row r="283" s="2" customFormat="1" ht="16.5" customHeight="1">
      <c r="A283" s="40"/>
      <c r="B283" s="41"/>
      <c r="C283" s="214" t="s">
        <v>461</v>
      </c>
      <c r="D283" s="214" t="s">
        <v>154</v>
      </c>
      <c r="E283" s="215" t="s">
        <v>956</v>
      </c>
      <c r="F283" s="216" t="s">
        <v>957</v>
      </c>
      <c r="G283" s="217" t="s">
        <v>407</v>
      </c>
      <c r="H283" s="218">
        <v>1</v>
      </c>
      <c r="I283" s="219"/>
      <c r="J283" s="220">
        <f>ROUND(I283*H283,2)</f>
        <v>0</v>
      </c>
      <c r="K283" s="216" t="s">
        <v>19</v>
      </c>
      <c r="L283" s="46"/>
      <c r="M283" s="221" t="s">
        <v>19</v>
      </c>
      <c r="N283" s="222" t="s">
        <v>43</v>
      </c>
      <c r="O283" s="86"/>
      <c r="P283" s="223">
        <f>O283*H283</f>
        <v>0</v>
      </c>
      <c r="Q283" s="223">
        <v>0</v>
      </c>
      <c r="R283" s="223">
        <f>Q283*H283</f>
        <v>0</v>
      </c>
      <c r="S283" s="223">
        <v>0</v>
      </c>
      <c r="T283" s="224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25" t="s">
        <v>159</v>
      </c>
      <c r="AT283" s="225" t="s">
        <v>154</v>
      </c>
      <c r="AU283" s="225" t="s">
        <v>81</v>
      </c>
      <c r="AY283" s="19" t="s">
        <v>152</v>
      </c>
      <c r="BE283" s="226">
        <f>IF(N283="základní",J283,0)</f>
        <v>0</v>
      </c>
      <c r="BF283" s="226">
        <f>IF(N283="snížená",J283,0)</f>
        <v>0</v>
      </c>
      <c r="BG283" s="226">
        <f>IF(N283="zákl. přenesená",J283,0)</f>
        <v>0</v>
      </c>
      <c r="BH283" s="226">
        <f>IF(N283="sníž. přenesená",J283,0)</f>
        <v>0</v>
      </c>
      <c r="BI283" s="226">
        <f>IF(N283="nulová",J283,0)</f>
        <v>0</v>
      </c>
      <c r="BJ283" s="19" t="s">
        <v>79</v>
      </c>
      <c r="BK283" s="226">
        <f>ROUND(I283*H283,2)</f>
        <v>0</v>
      </c>
      <c r="BL283" s="19" t="s">
        <v>159</v>
      </c>
      <c r="BM283" s="225" t="s">
        <v>958</v>
      </c>
    </row>
    <row r="284" s="12" customFormat="1" ht="22.8" customHeight="1">
      <c r="A284" s="12"/>
      <c r="B284" s="198"/>
      <c r="C284" s="199"/>
      <c r="D284" s="200" t="s">
        <v>71</v>
      </c>
      <c r="E284" s="212" t="s">
        <v>427</v>
      </c>
      <c r="F284" s="212" t="s">
        <v>428</v>
      </c>
      <c r="G284" s="199"/>
      <c r="H284" s="199"/>
      <c r="I284" s="202"/>
      <c r="J284" s="213">
        <f>BK284</f>
        <v>0</v>
      </c>
      <c r="K284" s="199"/>
      <c r="L284" s="204"/>
      <c r="M284" s="205"/>
      <c r="N284" s="206"/>
      <c r="O284" s="206"/>
      <c r="P284" s="207">
        <f>SUM(P285:P304)</f>
        <v>0</v>
      </c>
      <c r="Q284" s="206"/>
      <c r="R284" s="207">
        <f>SUM(R285:R304)</f>
        <v>0</v>
      </c>
      <c r="S284" s="206"/>
      <c r="T284" s="208">
        <f>SUM(T285:T304)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09" t="s">
        <v>79</v>
      </c>
      <c r="AT284" s="210" t="s">
        <v>71</v>
      </c>
      <c r="AU284" s="210" t="s">
        <v>79</v>
      </c>
      <c r="AY284" s="209" t="s">
        <v>152</v>
      </c>
      <c r="BK284" s="211">
        <f>SUM(BK285:BK304)</f>
        <v>0</v>
      </c>
    </row>
    <row r="285" s="2" customFormat="1" ht="24.15" customHeight="1">
      <c r="A285" s="40"/>
      <c r="B285" s="41"/>
      <c r="C285" s="214" t="s">
        <v>469</v>
      </c>
      <c r="D285" s="214" t="s">
        <v>154</v>
      </c>
      <c r="E285" s="215" t="s">
        <v>430</v>
      </c>
      <c r="F285" s="216" t="s">
        <v>431</v>
      </c>
      <c r="G285" s="217" t="s">
        <v>231</v>
      </c>
      <c r="H285" s="218">
        <v>51.179000000000002</v>
      </c>
      <c r="I285" s="219"/>
      <c r="J285" s="220">
        <f>ROUND(I285*H285,2)</f>
        <v>0</v>
      </c>
      <c r="K285" s="216" t="s">
        <v>158</v>
      </c>
      <c r="L285" s="46"/>
      <c r="M285" s="221" t="s">
        <v>19</v>
      </c>
      <c r="N285" s="222" t="s">
        <v>43</v>
      </c>
      <c r="O285" s="86"/>
      <c r="P285" s="223">
        <f>O285*H285</f>
        <v>0</v>
      </c>
      <c r="Q285" s="223">
        <v>0</v>
      </c>
      <c r="R285" s="223">
        <f>Q285*H285</f>
        <v>0</v>
      </c>
      <c r="S285" s="223">
        <v>0</v>
      </c>
      <c r="T285" s="224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25" t="s">
        <v>159</v>
      </c>
      <c r="AT285" s="225" t="s">
        <v>154</v>
      </c>
      <c r="AU285" s="225" t="s">
        <v>81</v>
      </c>
      <c r="AY285" s="19" t="s">
        <v>152</v>
      </c>
      <c r="BE285" s="226">
        <f>IF(N285="základní",J285,0)</f>
        <v>0</v>
      </c>
      <c r="BF285" s="226">
        <f>IF(N285="snížená",J285,0)</f>
        <v>0</v>
      </c>
      <c r="BG285" s="226">
        <f>IF(N285="zákl. přenesená",J285,0)</f>
        <v>0</v>
      </c>
      <c r="BH285" s="226">
        <f>IF(N285="sníž. přenesená",J285,0)</f>
        <v>0</v>
      </c>
      <c r="BI285" s="226">
        <f>IF(N285="nulová",J285,0)</f>
        <v>0</v>
      </c>
      <c r="BJ285" s="19" t="s">
        <v>79</v>
      </c>
      <c r="BK285" s="226">
        <f>ROUND(I285*H285,2)</f>
        <v>0</v>
      </c>
      <c r="BL285" s="19" t="s">
        <v>159</v>
      </c>
      <c r="BM285" s="225" t="s">
        <v>733</v>
      </c>
    </row>
    <row r="286" s="2" customFormat="1">
      <c r="A286" s="40"/>
      <c r="B286" s="41"/>
      <c r="C286" s="42"/>
      <c r="D286" s="227" t="s">
        <v>161</v>
      </c>
      <c r="E286" s="42"/>
      <c r="F286" s="228" t="s">
        <v>433</v>
      </c>
      <c r="G286" s="42"/>
      <c r="H286" s="42"/>
      <c r="I286" s="229"/>
      <c r="J286" s="42"/>
      <c r="K286" s="42"/>
      <c r="L286" s="46"/>
      <c r="M286" s="230"/>
      <c r="N286" s="231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161</v>
      </c>
      <c r="AU286" s="19" t="s">
        <v>81</v>
      </c>
    </row>
    <row r="287" s="2" customFormat="1" ht="24.15" customHeight="1">
      <c r="A287" s="40"/>
      <c r="B287" s="41"/>
      <c r="C287" s="214" t="s">
        <v>478</v>
      </c>
      <c r="D287" s="214" t="s">
        <v>154</v>
      </c>
      <c r="E287" s="215" t="s">
        <v>435</v>
      </c>
      <c r="F287" s="216" t="s">
        <v>436</v>
      </c>
      <c r="G287" s="217" t="s">
        <v>231</v>
      </c>
      <c r="H287" s="218">
        <v>716.50599999999997</v>
      </c>
      <c r="I287" s="219"/>
      <c r="J287" s="220">
        <f>ROUND(I287*H287,2)</f>
        <v>0</v>
      </c>
      <c r="K287" s="216" t="s">
        <v>158</v>
      </c>
      <c r="L287" s="46"/>
      <c r="M287" s="221" t="s">
        <v>19</v>
      </c>
      <c r="N287" s="222" t="s">
        <v>43</v>
      </c>
      <c r="O287" s="86"/>
      <c r="P287" s="223">
        <f>O287*H287</f>
        <v>0</v>
      </c>
      <c r="Q287" s="223">
        <v>0</v>
      </c>
      <c r="R287" s="223">
        <f>Q287*H287</f>
        <v>0</v>
      </c>
      <c r="S287" s="223">
        <v>0</v>
      </c>
      <c r="T287" s="224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25" t="s">
        <v>159</v>
      </c>
      <c r="AT287" s="225" t="s">
        <v>154</v>
      </c>
      <c r="AU287" s="225" t="s">
        <v>81</v>
      </c>
      <c r="AY287" s="19" t="s">
        <v>152</v>
      </c>
      <c r="BE287" s="226">
        <f>IF(N287="základní",J287,0)</f>
        <v>0</v>
      </c>
      <c r="BF287" s="226">
        <f>IF(N287="snížená",J287,0)</f>
        <v>0</v>
      </c>
      <c r="BG287" s="226">
        <f>IF(N287="zákl. přenesená",J287,0)</f>
        <v>0</v>
      </c>
      <c r="BH287" s="226">
        <f>IF(N287="sníž. přenesená",J287,0)</f>
        <v>0</v>
      </c>
      <c r="BI287" s="226">
        <f>IF(N287="nulová",J287,0)</f>
        <v>0</v>
      </c>
      <c r="BJ287" s="19" t="s">
        <v>79</v>
      </c>
      <c r="BK287" s="226">
        <f>ROUND(I287*H287,2)</f>
        <v>0</v>
      </c>
      <c r="BL287" s="19" t="s">
        <v>159</v>
      </c>
      <c r="BM287" s="225" t="s">
        <v>734</v>
      </c>
    </row>
    <row r="288" s="2" customFormat="1">
      <c r="A288" s="40"/>
      <c r="B288" s="41"/>
      <c r="C288" s="42"/>
      <c r="D288" s="227" t="s">
        <v>161</v>
      </c>
      <c r="E288" s="42"/>
      <c r="F288" s="228" t="s">
        <v>438</v>
      </c>
      <c r="G288" s="42"/>
      <c r="H288" s="42"/>
      <c r="I288" s="229"/>
      <c r="J288" s="42"/>
      <c r="K288" s="42"/>
      <c r="L288" s="46"/>
      <c r="M288" s="230"/>
      <c r="N288" s="231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161</v>
      </c>
      <c r="AU288" s="19" t="s">
        <v>81</v>
      </c>
    </row>
    <row r="289" s="14" customFormat="1">
      <c r="A289" s="14"/>
      <c r="B289" s="243"/>
      <c r="C289" s="244"/>
      <c r="D289" s="234" t="s">
        <v>163</v>
      </c>
      <c r="E289" s="245" t="s">
        <v>19</v>
      </c>
      <c r="F289" s="246" t="s">
        <v>959</v>
      </c>
      <c r="G289" s="244"/>
      <c r="H289" s="247">
        <v>716.50599999999997</v>
      </c>
      <c r="I289" s="248"/>
      <c r="J289" s="244"/>
      <c r="K289" s="244"/>
      <c r="L289" s="249"/>
      <c r="M289" s="250"/>
      <c r="N289" s="251"/>
      <c r="O289" s="251"/>
      <c r="P289" s="251"/>
      <c r="Q289" s="251"/>
      <c r="R289" s="251"/>
      <c r="S289" s="251"/>
      <c r="T289" s="252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3" t="s">
        <v>163</v>
      </c>
      <c r="AU289" s="253" t="s">
        <v>81</v>
      </c>
      <c r="AV289" s="14" t="s">
        <v>81</v>
      </c>
      <c r="AW289" s="14" t="s">
        <v>33</v>
      </c>
      <c r="AX289" s="14" t="s">
        <v>79</v>
      </c>
      <c r="AY289" s="253" t="s">
        <v>152</v>
      </c>
    </row>
    <row r="290" s="2" customFormat="1" ht="16.5" customHeight="1">
      <c r="A290" s="40"/>
      <c r="B290" s="41"/>
      <c r="C290" s="214" t="s">
        <v>485</v>
      </c>
      <c r="D290" s="214" t="s">
        <v>154</v>
      </c>
      <c r="E290" s="215" t="s">
        <v>441</v>
      </c>
      <c r="F290" s="216" t="s">
        <v>442</v>
      </c>
      <c r="G290" s="217" t="s">
        <v>231</v>
      </c>
      <c r="H290" s="218">
        <v>51.179000000000002</v>
      </c>
      <c r="I290" s="219"/>
      <c r="J290" s="220">
        <f>ROUND(I290*H290,2)</f>
        <v>0</v>
      </c>
      <c r="K290" s="216" t="s">
        <v>158</v>
      </c>
      <c r="L290" s="46"/>
      <c r="M290" s="221" t="s">
        <v>19</v>
      </c>
      <c r="N290" s="222" t="s">
        <v>43</v>
      </c>
      <c r="O290" s="86"/>
      <c r="P290" s="223">
        <f>O290*H290</f>
        <v>0</v>
      </c>
      <c r="Q290" s="223">
        <v>0</v>
      </c>
      <c r="R290" s="223">
        <f>Q290*H290</f>
        <v>0</v>
      </c>
      <c r="S290" s="223">
        <v>0</v>
      </c>
      <c r="T290" s="224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25" t="s">
        <v>159</v>
      </c>
      <c r="AT290" s="225" t="s">
        <v>154</v>
      </c>
      <c r="AU290" s="225" t="s">
        <v>81</v>
      </c>
      <c r="AY290" s="19" t="s">
        <v>152</v>
      </c>
      <c r="BE290" s="226">
        <f>IF(N290="základní",J290,0)</f>
        <v>0</v>
      </c>
      <c r="BF290" s="226">
        <f>IF(N290="snížená",J290,0)</f>
        <v>0</v>
      </c>
      <c r="BG290" s="226">
        <f>IF(N290="zákl. přenesená",J290,0)</f>
        <v>0</v>
      </c>
      <c r="BH290" s="226">
        <f>IF(N290="sníž. přenesená",J290,0)</f>
        <v>0</v>
      </c>
      <c r="BI290" s="226">
        <f>IF(N290="nulová",J290,0)</f>
        <v>0</v>
      </c>
      <c r="BJ290" s="19" t="s">
        <v>79</v>
      </c>
      <c r="BK290" s="226">
        <f>ROUND(I290*H290,2)</f>
        <v>0</v>
      </c>
      <c r="BL290" s="19" t="s">
        <v>159</v>
      </c>
      <c r="BM290" s="225" t="s">
        <v>736</v>
      </c>
    </row>
    <row r="291" s="2" customFormat="1">
      <c r="A291" s="40"/>
      <c r="B291" s="41"/>
      <c r="C291" s="42"/>
      <c r="D291" s="227" t="s">
        <v>161</v>
      </c>
      <c r="E291" s="42"/>
      <c r="F291" s="228" t="s">
        <v>444</v>
      </c>
      <c r="G291" s="42"/>
      <c r="H291" s="42"/>
      <c r="I291" s="229"/>
      <c r="J291" s="42"/>
      <c r="K291" s="42"/>
      <c r="L291" s="46"/>
      <c r="M291" s="230"/>
      <c r="N291" s="231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161</v>
      </c>
      <c r="AU291" s="19" t="s">
        <v>81</v>
      </c>
    </row>
    <row r="292" s="2" customFormat="1" ht="24.15" customHeight="1">
      <c r="A292" s="40"/>
      <c r="B292" s="41"/>
      <c r="C292" s="214" t="s">
        <v>489</v>
      </c>
      <c r="D292" s="214" t="s">
        <v>154</v>
      </c>
      <c r="E292" s="215" t="s">
        <v>446</v>
      </c>
      <c r="F292" s="216" t="s">
        <v>447</v>
      </c>
      <c r="G292" s="217" t="s">
        <v>231</v>
      </c>
      <c r="H292" s="218">
        <v>18.193000000000001</v>
      </c>
      <c r="I292" s="219"/>
      <c r="J292" s="220">
        <f>ROUND(I292*H292,2)</f>
        <v>0</v>
      </c>
      <c r="K292" s="216" t="s">
        <v>158</v>
      </c>
      <c r="L292" s="46"/>
      <c r="M292" s="221" t="s">
        <v>19</v>
      </c>
      <c r="N292" s="222" t="s">
        <v>43</v>
      </c>
      <c r="O292" s="86"/>
      <c r="P292" s="223">
        <f>O292*H292</f>
        <v>0</v>
      </c>
      <c r="Q292" s="223">
        <v>0</v>
      </c>
      <c r="R292" s="223">
        <f>Q292*H292</f>
        <v>0</v>
      </c>
      <c r="S292" s="223">
        <v>0</v>
      </c>
      <c r="T292" s="224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25" t="s">
        <v>159</v>
      </c>
      <c r="AT292" s="225" t="s">
        <v>154</v>
      </c>
      <c r="AU292" s="225" t="s">
        <v>81</v>
      </c>
      <c r="AY292" s="19" t="s">
        <v>152</v>
      </c>
      <c r="BE292" s="226">
        <f>IF(N292="základní",J292,0)</f>
        <v>0</v>
      </c>
      <c r="BF292" s="226">
        <f>IF(N292="snížená",J292,0)</f>
        <v>0</v>
      </c>
      <c r="BG292" s="226">
        <f>IF(N292="zákl. přenesená",J292,0)</f>
        <v>0</v>
      </c>
      <c r="BH292" s="226">
        <f>IF(N292="sníž. přenesená",J292,0)</f>
        <v>0</v>
      </c>
      <c r="BI292" s="226">
        <f>IF(N292="nulová",J292,0)</f>
        <v>0</v>
      </c>
      <c r="BJ292" s="19" t="s">
        <v>79</v>
      </c>
      <c r="BK292" s="226">
        <f>ROUND(I292*H292,2)</f>
        <v>0</v>
      </c>
      <c r="BL292" s="19" t="s">
        <v>159</v>
      </c>
      <c r="BM292" s="225" t="s">
        <v>737</v>
      </c>
    </row>
    <row r="293" s="2" customFormat="1">
      <c r="A293" s="40"/>
      <c r="B293" s="41"/>
      <c r="C293" s="42"/>
      <c r="D293" s="227" t="s">
        <v>161</v>
      </c>
      <c r="E293" s="42"/>
      <c r="F293" s="228" t="s">
        <v>449</v>
      </c>
      <c r="G293" s="42"/>
      <c r="H293" s="42"/>
      <c r="I293" s="229"/>
      <c r="J293" s="42"/>
      <c r="K293" s="42"/>
      <c r="L293" s="46"/>
      <c r="M293" s="230"/>
      <c r="N293" s="231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161</v>
      </c>
      <c r="AU293" s="19" t="s">
        <v>81</v>
      </c>
    </row>
    <row r="294" s="14" customFormat="1">
      <c r="A294" s="14"/>
      <c r="B294" s="243"/>
      <c r="C294" s="244"/>
      <c r="D294" s="234" t="s">
        <v>163</v>
      </c>
      <c r="E294" s="245" t="s">
        <v>19</v>
      </c>
      <c r="F294" s="246" t="s">
        <v>960</v>
      </c>
      <c r="G294" s="244"/>
      <c r="H294" s="247">
        <v>10.238</v>
      </c>
      <c r="I294" s="248"/>
      <c r="J294" s="244"/>
      <c r="K294" s="244"/>
      <c r="L294" s="249"/>
      <c r="M294" s="250"/>
      <c r="N294" s="251"/>
      <c r="O294" s="251"/>
      <c r="P294" s="251"/>
      <c r="Q294" s="251"/>
      <c r="R294" s="251"/>
      <c r="S294" s="251"/>
      <c r="T294" s="252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3" t="s">
        <v>163</v>
      </c>
      <c r="AU294" s="253" t="s">
        <v>81</v>
      </c>
      <c r="AV294" s="14" t="s">
        <v>81</v>
      </c>
      <c r="AW294" s="14" t="s">
        <v>33</v>
      </c>
      <c r="AX294" s="14" t="s">
        <v>72</v>
      </c>
      <c r="AY294" s="253" t="s">
        <v>152</v>
      </c>
    </row>
    <row r="295" s="14" customFormat="1">
      <c r="A295" s="14"/>
      <c r="B295" s="243"/>
      <c r="C295" s="244"/>
      <c r="D295" s="234" t="s">
        <v>163</v>
      </c>
      <c r="E295" s="245" t="s">
        <v>19</v>
      </c>
      <c r="F295" s="246" t="s">
        <v>961</v>
      </c>
      <c r="G295" s="244"/>
      <c r="H295" s="247">
        <v>7.9550000000000001</v>
      </c>
      <c r="I295" s="248"/>
      <c r="J295" s="244"/>
      <c r="K295" s="244"/>
      <c r="L295" s="249"/>
      <c r="M295" s="250"/>
      <c r="N295" s="251"/>
      <c r="O295" s="251"/>
      <c r="P295" s="251"/>
      <c r="Q295" s="251"/>
      <c r="R295" s="251"/>
      <c r="S295" s="251"/>
      <c r="T295" s="252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3" t="s">
        <v>163</v>
      </c>
      <c r="AU295" s="253" t="s">
        <v>81</v>
      </c>
      <c r="AV295" s="14" t="s">
        <v>81</v>
      </c>
      <c r="AW295" s="14" t="s">
        <v>33</v>
      </c>
      <c r="AX295" s="14" t="s">
        <v>72</v>
      </c>
      <c r="AY295" s="253" t="s">
        <v>152</v>
      </c>
    </row>
    <row r="296" s="15" customFormat="1">
      <c r="A296" s="15"/>
      <c r="B296" s="254"/>
      <c r="C296" s="255"/>
      <c r="D296" s="234" t="s">
        <v>163</v>
      </c>
      <c r="E296" s="256" t="s">
        <v>19</v>
      </c>
      <c r="F296" s="257" t="s">
        <v>194</v>
      </c>
      <c r="G296" s="255"/>
      <c r="H296" s="258">
        <v>18.193000000000001</v>
      </c>
      <c r="I296" s="259"/>
      <c r="J296" s="255"/>
      <c r="K296" s="255"/>
      <c r="L296" s="260"/>
      <c r="M296" s="261"/>
      <c r="N296" s="262"/>
      <c r="O296" s="262"/>
      <c r="P296" s="262"/>
      <c r="Q296" s="262"/>
      <c r="R296" s="262"/>
      <c r="S296" s="262"/>
      <c r="T296" s="263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64" t="s">
        <v>163</v>
      </c>
      <c r="AU296" s="264" t="s">
        <v>81</v>
      </c>
      <c r="AV296" s="15" t="s">
        <v>159</v>
      </c>
      <c r="AW296" s="15" t="s">
        <v>33</v>
      </c>
      <c r="AX296" s="15" t="s">
        <v>79</v>
      </c>
      <c r="AY296" s="264" t="s">
        <v>152</v>
      </c>
    </row>
    <row r="297" s="2" customFormat="1" ht="24.15" customHeight="1">
      <c r="A297" s="40"/>
      <c r="B297" s="41"/>
      <c r="C297" s="214" t="s">
        <v>496</v>
      </c>
      <c r="D297" s="214" t="s">
        <v>154</v>
      </c>
      <c r="E297" s="215" t="s">
        <v>457</v>
      </c>
      <c r="F297" s="216" t="s">
        <v>235</v>
      </c>
      <c r="G297" s="217" t="s">
        <v>231</v>
      </c>
      <c r="H297" s="218">
        <v>20.574999999999999</v>
      </c>
      <c r="I297" s="219"/>
      <c r="J297" s="220">
        <f>ROUND(I297*H297,2)</f>
        <v>0</v>
      </c>
      <c r="K297" s="216" t="s">
        <v>158</v>
      </c>
      <c r="L297" s="46"/>
      <c r="M297" s="221" t="s">
        <v>19</v>
      </c>
      <c r="N297" s="222" t="s">
        <v>43</v>
      </c>
      <c r="O297" s="86"/>
      <c r="P297" s="223">
        <f>O297*H297</f>
        <v>0</v>
      </c>
      <c r="Q297" s="223">
        <v>0</v>
      </c>
      <c r="R297" s="223">
        <f>Q297*H297</f>
        <v>0</v>
      </c>
      <c r="S297" s="223">
        <v>0</v>
      </c>
      <c r="T297" s="224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25" t="s">
        <v>159</v>
      </c>
      <c r="AT297" s="225" t="s">
        <v>154</v>
      </c>
      <c r="AU297" s="225" t="s">
        <v>81</v>
      </c>
      <c r="AY297" s="19" t="s">
        <v>152</v>
      </c>
      <c r="BE297" s="226">
        <f>IF(N297="základní",J297,0)</f>
        <v>0</v>
      </c>
      <c r="BF297" s="226">
        <f>IF(N297="snížená",J297,0)</f>
        <v>0</v>
      </c>
      <c r="BG297" s="226">
        <f>IF(N297="zákl. přenesená",J297,0)</f>
        <v>0</v>
      </c>
      <c r="BH297" s="226">
        <f>IF(N297="sníž. přenesená",J297,0)</f>
        <v>0</v>
      </c>
      <c r="BI297" s="226">
        <f>IF(N297="nulová",J297,0)</f>
        <v>0</v>
      </c>
      <c r="BJ297" s="19" t="s">
        <v>79</v>
      </c>
      <c r="BK297" s="226">
        <f>ROUND(I297*H297,2)</f>
        <v>0</v>
      </c>
      <c r="BL297" s="19" t="s">
        <v>159</v>
      </c>
      <c r="BM297" s="225" t="s">
        <v>740</v>
      </c>
    </row>
    <row r="298" s="2" customFormat="1">
      <c r="A298" s="40"/>
      <c r="B298" s="41"/>
      <c r="C298" s="42"/>
      <c r="D298" s="227" t="s">
        <v>161</v>
      </c>
      <c r="E298" s="42"/>
      <c r="F298" s="228" t="s">
        <v>459</v>
      </c>
      <c r="G298" s="42"/>
      <c r="H298" s="42"/>
      <c r="I298" s="229"/>
      <c r="J298" s="42"/>
      <c r="K298" s="42"/>
      <c r="L298" s="46"/>
      <c r="M298" s="230"/>
      <c r="N298" s="231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161</v>
      </c>
      <c r="AU298" s="19" t="s">
        <v>81</v>
      </c>
    </row>
    <row r="299" s="14" customFormat="1">
      <c r="A299" s="14"/>
      <c r="B299" s="243"/>
      <c r="C299" s="244"/>
      <c r="D299" s="234" t="s">
        <v>163</v>
      </c>
      <c r="E299" s="245" t="s">
        <v>19</v>
      </c>
      <c r="F299" s="246" t="s">
        <v>962</v>
      </c>
      <c r="G299" s="244"/>
      <c r="H299" s="247">
        <v>9.1349999999999998</v>
      </c>
      <c r="I299" s="248"/>
      <c r="J299" s="244"/>
      <c r="K299" s="244"/>
      <c r="L299" s="249"/>
      <c r="M299" s="250"/>
      <c r="N299" s="251"/>
      <c r="O299" s="251"/>
      <c r="P299" s="251"/>
      <c r="Q299" s="251"/>
      <c r="R299" s="251"/>
      <c r="S299" s="251"/>
      <c r="T299" s="252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3" t="s">
        <v>163</v>
      </c>
      <c r="AU299" s="253" t="s">
        <v>81</v>
      </c>
      <c r="AV299" s="14" t="s">
        <v>81</v>
      </c>
      <c r="AW299" s="14" t="s">
        <v>33</v>
      </c>
      <c r="AX299" s="14" t="s">
        <v>72</v>
      </c>
      <c r="AY299" s="253" t="s">
        <v>152</v>
      </c>
    </row>
    <row r="300" s="14" customFormat="1">
      <c r="A300" s="14"/>
      <c r="B300" s="243"/>
      <c r="C300" s="244"/>
      <c r="D300" s="234" t="s">
        <v>163</v>
      </c>
      <c r="E300" s="245" t="s">
        <v>19</v>
      </c>
      <c r="F300" s="246" t="s">
        <v>963</v>
      </c>
      <c r="G300" s="244"/>
      <c r="H300" s="247">
        <v>11.44</v>
      </c>
      <c r="I300" s="248"/>
      <c r="J300" s="244"/>
      <c r="K300" s="244"/>
      <c r="L300" s="249"/>
      <c r="M300" s="250"/>
      <c r="N300" s="251"/>
      <c r="O300" s="251"/>
      <c r="P300" s="251"/>
      <c r="Q300" s="251"/>
      <c r="R300" s="251"/>
      <c r="S300" s="251"/>
      <c r="T300" s="252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3" t="s">
        <v>163</v>
      </c>
      <c r="AU300" s="253" t="s">
        <v>81</v>
      </c>
      <c r="AV300" s="14" t="s">
        <v>81</v>
      </c>
      <c r="AW300" s="14" t="s">
        <v>33</v>
      </c>
      <c r="AX300" s="14" t="s">
        <v>72</v>
      </c>
      <c r="AY300" s="253" t="s">
        <v>152</v>
      </c>
    </row>
    <row r="301" s="15" customFormat="1">
      <c r="A301" s="15"/>
      <c r="B301" s="254"/>
      <c r="C301" s="255"/>
      <c r="D301" s="234" t="s">
        <v>163</v>
      </c>
      <c r="E301" s="256" t="s">
        <v>19</v>
      </c>
      <c r="F301" s="257" t="s">
        <v>194</v>
      </c>
      <c r="G301" s="255"/>
      <c r="H301" s="258">
        <v>20.574999999999999</v>
      </c>
      <c r="I301" s="259"/>
      <c r="J301" s="255"/>
      <c r="K301" s="255"/>
      <c r="L301" s="260"/>
      <c r="M301" s="261"/>
      <c r="N301" s="262"/>
      <c r="O301" s="262"/>
      <c r="P301" s="262"/>
      <c r="Q301" s="262"/>
      <c r="R301" s="262"/>
      <c r="S301" s="262"/>
      <c r="T301" s="263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64" t="s">
        <v>163</v>
      </c>
      <c r="AU301" s="264" t="s">
        <v>81</v>
      </c>
      <c r="AV301" s="15" t="s">
        <v>159</v>
      </c>
      <c r="AW301" s="15" t="s">
        <v>33</v>
      </c>
      <c r="AX301" s="15" t="s">
        <v>79</v>
      </c>
      <c r="AY301" s="264" t="s">
        <v>152</v>
      </c>
    </row>
    <row r="302" s="2" customFormat="1" ht="24.15" customHeight="1">
      <c r="A302" s="40"/>
      <c r="B302" s="41"/>
      <c r="C302" s="214" t="s">
        <v>500</v>
      </c>
      <c r="D302" s="214" t="s">
        <v>154</v>
      </c>
      <c r="E302" s="215" t="s">
        <v>462</v>
      </c>
      <c r="F302" s="216" t="s">
        <v>463</v>
      </c>
      <c r="G302" s="217" t="s">
        <v>231</v>
      </c>
      <c r="H302" s="218">
        <v>12.371</v>
      </c>
      <c r="I302" s="219"/>
      <c r="J302" s="220">
        <f>ROUND(I302*H302,2)</f>
        <v>0</v>
      </c>
      <c r="K302" s="216" t="s">
        <v>158</v>
      </c>
      <c r="L302" s="46"/>
      <c r="M302" s="221" t="s">
        <v>19</v>
      </c>
      <c r="N302" s="222" t="s">
        <v>43</v>
      </c>
      <c r="O302" s="86"/>
      <c r="P302" s="223">
        <f>O302*H302</f>
        <v>0</v>
      </c>
      <c r="Q302" s="223">
        <v>0</v>
      </c>
      <c r="R302" s="223">
        <f>Q302*H302</f>
        <v>0</v>
      </c>
      <c r="S302" s="223">
        <v>0</v>
      </c>
      <c r="T302" s="224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25" t="s">
        <v>159</v>
      </c>
      <c r="AT302" s="225" t="s">
        <v>154</v>
      </c>
      <c r="AU302" s="225" t="s">
        <v>81</v>
      </c>
      <c r="AY302" s="19" t="s">
        <v>152</v>
      </c>
      <c r="BE302" s="226">
        <f>IF(N302="základní",J302,0)</f>
        <v>0</v>
      </c>
      <c r="BF302" s="226">
        <f>IF(N302="snížená",J302,0)</f>
        <v>0</v>
      </c>
      <c r="BG302" s="226">
        <f>IF(N302="zákl. přenesená",J302,0)</f>
        <v>0</v>
      </c>
      <c r="BH302" s="226">
        <f>IF(N302="sníž. přenesená",J302,0)</f>
        <v>0</v>
      </c>
      <c r="BI302" s="226">
        <f>IF(N302="nulová",J302,0)</f>
        <v>0</v>
      </c>
      <c r="BJ302" s="19" t="s">
        <v>79</v>
      </c>
      <c r="BK302" s="226">
        <f>ROUND(I302*H302,2)</f>
        <v>0</v>
      </c>
      <c r="BL302" s="19" t="s">
        <v>159</v>
      </c>
      <c r="BM302" s="225" t="s">
        <v>742</v>
      </c>
    </row>
    <row r="303" s="2" customFormat="1">
      <c r="A303" s="40"/>
      <c r="B303" s="41"/>
      <c r="C303" s="42"/>
      <c r="D303" s="227" t="s">
        <v>161</v>
      </c>
      <c r="E303" s="42"/>
      <c r="F303" s="228" t="s">
        <v>465</v>
      </c>
      <c r="G303" s="42"/>
      <c r="H303" s="42"/>
      <c r="I303" s="229"/>
      <c r="J303" s="42"/>
      <c r="K303" s="42"/>
      <c r="L303" s="46"/>
      <c r="M303" s="230"/>
      <c r="N303" s="231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161</v>
      </c>
      <c r="AU303" s="19" t="s">
        <v>81</v>
      </c>
    </row>
    <row r="304" s="14" customFormat="1">
      <c r="A304" s="14"/>
      <c r="B304" s="243"/>
      <c r="C304" s="244"/>
      <c r="D304" s="234" t="s">
        <v>163</v>
      </c>
      <c r="E304" s="245" t="s">
        <v>19</v>
      </c>
      <c r="F304" s="246" t="s">
        <v>964</v>
      </c>
      <c r="G304" s="244"/>
      <c r="H304" s="247">
        <v>12.371</v>
      </c>
      <c r="I304" s="248"/>
      <c r="J304" s="244"/>
      <c r="K304" s="244"/>
      <c r="L304" s="249"/>
      <c r="M304" s="250"/>
      <c r="N304" s="251"/>
      <c r="O304" s="251"/>
      <c r="P304" s="251"/>
      <c r="Q304" s="251"/>
      <c r="R304" s="251"/>
      <c r="S304" s="251"/>
      <c r="T304" s="252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3" t="s">
        <v>163</v>
      </c>
      <c r="AU304" s="253" t="s">
        <v>81</v>
      </c>
      <c r="AV304" s="14" t="s">
        <v>81</v>
      </c>
      <c r="AW304" s="14" t="s">
        <v>33</v>
      </c>
      <c r="AX304" s="14" t="s">
        <v>79</v>
      </c>
      <c r="AY304" s="253" t="s">
        <v>152</v>
      </c>
    </row>
    <row r="305" s="12" customFormat="1" ht="22.8" customHeight="1">
      <c r="A305" s="12"/>
      <c r="B305" s="198"/>
      <c r="C305" s="199"/>
      <c r="D305" s="200" t="s">
        <v>71</v>
      </c>
      <c r="E305" s="212" t="s">
        <v>467</v>
      </c>
      <c r="F305" s="212" t="s">
        <v>468</v>
      </c>
      <c r="G305" s="199"/>
      <c r="H305" s="199"/>
      <c r="I305" s="202"/>
      <c r="J305" s="213">
        <f>BK305</f>
        <v>0</v>
      </c>
      <c r="K305" s="199"/>
      <c r="L305" s="204"/>
      <c r="M305" s="205"/>
      <c r="N305" s="206"/>
      <c r="O305" s="206"/>
      <c r="P305" s="207">
        <f>SUM(P306:P307)</f>
        <v>0</v>
      </c>
      <c r="Q305" s="206"/>
      <c r="R305" s="207">
        <f>SUM(R306:R307)</f>
        <v>0</v>
      </c>
      <c r="S305" s="206"/>
      <c r="T305" s="208">
        <f>SUM(T306:T307)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09" t="s">
        <v>79</v>
      </c>
      <c r="AT305" s="210" t="s">
        <v>71</v>
      </c>
      <c r="AU305" s="210" t="s">
        <v>79</v>
      </c>
      <c r="AY305" s="209" t="s">
        <v>152</v>
      </c>
      <c r="BK305" s="211">
        <f>SUM(BK306:BK307)</f>
        <v>0</v>
      </c>
    </row>
    <row r="306" s="2" customFormat="1" ht="24.15" customHeight="1">
      <c r="A306" s="40"/>
      <c r="B306" s="41"/>
      <c r="C306" s="214" t="s">
        <v>505</v>
      </c>
      <c r="D306" s="214" t="s">
        <v>154</v>
      </c>
      <c r="E306" s="215" t="s">
        <v>470</v>
      </c>
      <c r="F306" s="216" t="s">
        <v>471</v>
      </c>
      <c r="G306" s="217" t="s">
        <v>231</v>
      </c>
      <c r="H306" s="218">
        <v>133.90100000000001</v>
      </c>
      <c r="I306" s="219"/>
      <c r="J306" s="220">
        <f>ROUND(I306*H306,2)</f>
        <v>0</v>
      </c>
      <c r="K306" s="216" t="s">
        <v>158</v>
      </c>
      <c r="L306" s="46"/>
      <c r="M306" s="221" t="s">
        <v>19</v>
      </c>
      <c r="N306" s="222" t="s">
        <v>43</v>
      </c>
      <c r="O306" s="86"/>
      <c r="P306" s="223">
        <f>O306*H306</f>
        <v>0</v>
      </c>
      <c r="Q306" s="223">
        <v>0</v>
      </c>
      <c r="R306" s="223">
        <f>Q306*H306</f>
        <v>0</v>
      </c>
      <c r="S306" s="223">
        <v>0</v>
      </c>
      <c r="T306" s="224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25" t="s">
        <v>159</v>
      </c>
      <c r="AT306" s="225" t="s">
        <v>154</v>
      </c>
      <c r="AU306" s="225" t="s">
        <v>81</v>
      </c>
      <c r="AY306" s="19" t="s">
        <v>152</v>
      </c>
      <c r="BE306" s="226">
        <f>IF(N306="základní",J306,0)</f>
        <v>0</v>
      </c>
      <c r="BF306" s="226">
        <f>IF(N306="snížená",J306,0)</f>
        <v>0</v>
      </c>
      <c r="BG306" s="226">
        <f>IF(N306="zákl. přenesená",J306,0)</f>
        <v>0</v>
      </c>
      <c r="BH306" s="226">
        <f>IF(N306="sníž. přenesená",J306,0)</f>
        <v>0</v>
      </c>
      <c r="BI306" s="226">
        <f>IF(N306="nulová",J306,0)</f>
        <v>0</v>
      </c>
      <c r="BJ306" s="19" t="s">
        <v>79</v>
      </c>
      <c r="BK306" s="226">
        <f>ROUND(I306*H306,2)</f>
        <v>0</v>
      </c>
      <c r="BL306" s="19" t="s">
        <v>159</v>
      </c>
      <c r="BM306" s="225" t="s">
        <v>744</v>
      </c>
    </row>
    <row r="307" s="2" customFormat="1">
      <c r="A307" s="40"/>
      <c r="B307" s="41"/>
      <c r="C307" s="42"/>
      <c r="D307" s="227" t="s">
        <v>161</v>
      </c>
      <c r="E307" s="42"/>
      <c r="F307" s="228" t="s">
        <v>473</v>
      </c>
      <c r="G307" s="42"/>
      <c r="H307" s="42"/>
      <c r="I307" s="229"/>
      <c r="J307" s="42"/>
      <c r="K307" s="42"/>
      <c r="L307" s="46"/>
      <c r="M307" s="230"/>
      <c r="N307" s="231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161</v>
      </c>
      <c r="AU307" s="19" t="s">
        <v>81</v>
      </c>
    </row>
    <row r="308" s="12" customFormat="1" ht="25.92" customHeight="1">
      <c r="A308" s="12"/>
      <c r="B308" s="198"/>
      <c r="C308" s="199"/>
      <c r="D308" s="200" t="s">
        <v>71</v>
      </c>
      <c r="E308" s="201" t="s">
        <v>474</v>
      </c>
      <c r="F308" s="201" t="s">
        <v>475</v>
      </c>
      <c r="G308" s="199"/>
      <c r="H308" s="199"/>
      <c r="I308" s="202"/>
      <c r="J308" s="203">
        <f>BK308</f>
        <v>0</v>
      </c>
      <c r="K308" s="199"/>
      <c r="L308" s="204"/>
      <c r="M308" s="205"/>
      <c r="N308" s="206"/>
      <c r="O308" s="206"/>
      <c r="P308" s="207">
        <f>P309+P317+P325</f>
        <v>0</v>
      </c>
      <c r="Q308" s="206"/>
      <c r="R308" s="207">
        <f>R309+R317+R325</f>
        <v>0</v>
      </c>
      <c r="S308" s="206"/>
      <c r="T308" s="208">
        <f>T309+T317+T325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09" t="s">
        <v>183</v>
      </c>
      <c r="AT308" s="210" t="s">
        <v>71</v>
      </c>
      <c r="AU308" s="210" t="s">
        <v>72</v>
      </c>
      <c r="AY308" s="209" t="s">
        <v>152</v>
      </c>
      <c r="BK308" s="211">
        <f>BK309+BK317+BK325</f>
        <v>0</v>
      </c>
    </row>
    <row r="309" s="12" customFormat="1" ht="22.8" customHeight="1">
      <c r="A309" s="12"/>
      <c r="B309" s="198"/>
      <c r="C309" s="199"/>
      <c r="D309" s="200" t="s">
        <v>71</v>
      </c>
      <c r="E309" s="212" t="s">
        <v>476</v>
      </c>
      <c r="F309" s="212" t="s">
        <v>477</v>
      </c>
      <c r="G309" s="199"/>
      <c r="H309" s="199"/>
      <c r="I309" s="202"/>
      <c r="J309" s="213">
        <f>BK309</f>
        <v>0</v>
      </c>
      <c r="K309" s="199"/>
      <c r="L309" s="204"/>
      <c r="M309" s="205"/>
      <c r="N309" s="206"/>
      <c r="O309" s="206"/>
      <c r="P309" s="207">
        <f>SUM(P310:P316)</f>
        <v>0</v>
      </c>
      <c r="Q309" s="206"/>
      <c r="R309" s="207">
        <f>SUM(R310:R316)</f>
        <v>0</v>
      </c>
      <c r="S309" s="206"/>
      <c r="T309" s="208">
        <f>SUM(T310:T316)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09" t="s">
        <v>183</v>
      </c>
      <c r="AT309" s="210" t="s">
        <v>71</v>
      </c>
      <c r="AU309" s="210" t="s">
        <v>79</v>
      </c>
      <c r="AY309" s="209" t="s">
        <v>152</v>
      </c>
      <c r="BK309" s="211">
        <f>SUM(BK310:BK316)</f>
        <v>0</v>
      </c>
    </row>
    <row r="310" s="2" customFormat="1" ht="16.5" customHeight="1">
      <c r="A310" s="40"/>
      <c r="B310" s="41"/>
      <c r="C310" s="214" t="s">
        <v>510</v>
      </c>
      <c r="D310" s="214" t="s">
        <v>154</v>
      </c>
      <c r="E310" s="215" t="s">
        <v>479</v>
      </c>
      <c r="F310" s="216" t="s">
        <v>480</v>
      </c>
      <c r="G310" s="217" t="s">
        <v>481</v>
      </c>
      <c r="H310" s="218">
        <v>10</v>
      </c>
      <c r="I310" s="219"/>
      <c r="J310" s="220">
        <f>ROUND(I310*H310,2)</f>
        <v>0</v>
      </c>
      <c r="K310" s="216" t="s">
        <v>19</v>
      </c>
      <c r="L310" s="46"/>
      <c r="M310" s="221" t="s">
        <v>19</v>
      </c>
      <c r="N310" s="222" t="s">
        <v>43</v>
      </c>
      <c r="O310" s="86"/>
      <c r="P310" s="223">
        <f>O310*H310</f>
        <v>0</v>
      </c>
      <c r="Q310" s="223">
        <v>0</v>
      </c>
      <c r="R310" s="223">
        <f>Q310*H310</f>
        <v>0</v>
      </c>
      <c r="S310" s="223">
        <v>0</v>
      </c>
      <c r="T310" s="224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25" t="s">
        <v>482</v>
      </c>
      <c r="AT310" s="225" t="s">
        <v>154</v>
      </c>
      <c r="AU310" s="225" t="s">
        <v>81</v>
      </c>
      <c r="AY310" s="19" t="s">
        <v>152</v>
      </c>
      <c r="BE310" s="226">
        <f>IF(N310="základní",J310,0)</f>
        <v>0</v>
      </c>
      <c r="BF310" s="226">
        <f>IF(N310="snížená",J310,0)</f>
        <v>0</v>
      </c>
      <c r="BG310" s="226">
        <f>IF(N310="zákl. přenesená",J310,0)</f>
        <v>0</v>
      </c>
      <c r="BH310" s="226">
        <f>IF(N310="sníž. přenesená",J310,0)</f>
        <v>0</v>
      </c>
      <c r="BI310" s="226">
        <f>IF(N310="nulová",J310,0)</f>
        <v>0</v>
      </c>
      <c r="BJ310" s="19" t="s">
        <v>79</v>
      </c>
      <c r="BK310" s="226">
        <f>ROUND(I310*H310,2)</f>
        <v>0</v>
      </c>
      <c r="BL310" s="19" t="s">
        <v>482</v>
      </c>
      <c r="BM310" s="225" t="s">
        <v>745</v>
      </c>
    </row>
    <row r="311" s="13" customFormat="1">
      <c r="A311" s="13"/>
      <c r="B311" s="232"/>
      <c r="C311" s="233"/>
      <c r="D311" s="234" t="s">
        <v>163</v>
      </c>
      <c r="E311" s="235" t="s">
        <v>19</v>
      </c>
      <c r="F311" s="236" t="s">
        <v>484</v>
      </c>
      <c r="G311" s="233"/>
      <c r="H311" s="235" t="s">
        <v>19</v>
      </c>
      <c r="I311" s="237"/>
      <c r="J311" s="233"/>
      <c r="K311" s="233"/>
      <c r="L311" s="238"/>
      <c r="M311" s="239"/>
      <c r="N311" s="240"/>
      <c r="O311" s="240"/>
      <c r="P311" s="240"/>
      <c r="Q311" s="240"/>
      <c r="R311" s="240"/>
      <c r="S311" s="240"/>
      <c r="T311" s="24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2" t="s">
        <v>163</v>
      </c>
      <c r="AU311" s="242" t="s">
        <v>81</v>
      </c>
      <c r="AV311" s="13" t="s">
        <v>79</v>
      </c>
      <c r="AW311" s="13" t="s">
        <v>33</v>
      </c>
      <c r="AX311" s="13" t="s">
        <v>72</v>
      </c>
      <c r="AY311" s="242" t="s">
        <v>152</v>
      </c>
    </row>
    <row r="312" s="14" customFormat="1">
      <c r="A312" s="14"/>
      <c r="B312" s="243"/>
      <c r="C312" s="244"/>
      <c r="D312" s="234" t="s">
        <v>163</v>
      </c>
      <c r="E312" s="245" t="s">
        <v>19</v>
      </c>
      <c r="F312" s="246" t="s">
        <v>219</v>
      </c>
      <c r="G312" s="244"/>
      <c r="H312" s="247">
        <v>10</v>
      </c>
      <c r="I312" s="248"/>
      <c r="J312" s="244"/>
      <c r="K312" s="244"/>
      <c r="L312" s="249"/>
      <c r="M312" s="250"/>
      <c r="N312" s="251"/>
      <c r="O312" s="251"/>
      <c r="P312" s="251"/>
      <c r="Q312" s="251"/>
      <c r="R312" s="251"/>
      <c r="S312" s="251"/>
      <c r="T312" s="252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3" t="s">
        <v>163</v>
      </c>
      <c r="AU312" s="253" t="s">
        <v>81</v>
      </c>
      <c r="AV312" s="14" t="s">
        <v>81</v>
      </c>
      <c r="AW312" s="14" t="s">
        <v>33</v>
      </c>
      <c r="AX312" s="14" t="s">
        <v>79</v>
      </c>
      <c r="AY312" s="253" t="s">
        <v>152</v>
      </c>
    </row>
    <row r="313" s="2" customFormat="1" ht="16.5" customHeight="1">
      <c r="A313" s="40"/>
      <c r="B313" s="41"/>
      <c r="C313" s="214" t="s">
        <v>516</v>
      </c>
      <c r="D313" s="214" t="s">
        <v>154</v>
      </c>
      <c r="E313" s="215" t="s">
        <v>486</v>
      </c>
      <c r="F313" s="216" t="s">
        <v>487</v>
      </c>
      <c r="G313" s="217" t="s">
        <v>481</v>
      </c>
      <c r="H313" s="218">
        <v>10</v>
      </c>
      <c r="I313" s="219"/>
      <c r="J313" s="220">
        <f>ROUND(I313*H313,2)</f>
        <v>0</v>
      </c>
      <c r="K313" s="216" t="s">
        <v>19</v>
      </c>
      <c r="L313" s="46"/>
      <c r="M313" s="221" t="s">
        <v>19</v>
      </c>
      <c r="N313" s="222" t="s">
        <v>43</v>
      </c>
      <c r="O313" s="86"/>
      <c r="P313" s="223">
        <f>O313*H313</f>
        <v>0</v>
      </c>
      <c r="Q313" s="223">
        <v>0</v>
      </c>
      <c r="R313" s="223">
        <f>Q313*H313</f>
        <v>0</v>
      </c>
      <c r="S313" s="223">
        <v>0</v>
      </c>
      <c r="T313" s="224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25" t="s">
        <v>482</v>
      </c>
      <c r="AT313" s="225" t="s">
        <v>154</v>
      </c>
      <c r="AU313" s="225" t="s">
        <v>81</v>
      </c>
      <c r="AY313" s="19" t="s">
        <v>152</v>
      </c>
      <c r="BE313" s="226">
        <f>IF(N313="základní",J313,0)</f>
        <v>0</v>
      </c>
      <c r="BF313" s="226">
        <f>IF(N313="snížená",J313,0)</f>
        <v>0</v>
      </c>
      <c r="BG313" s="226">
        <f>IF(N313="zákl. přenesená",J313,0)</f>
        <v>0</v>
      </c>
      <c r="BH313" s="226">
        <f>IF(N313="sníž. přenesená",J313,0)</f>
        <v>0</v>
      </c>
      <c r="BI313" s="226">
        <f>IF(N313="nulová",J313,0)</f>
        <v>0</v>
      </c>
      <c r="BJ313" s="19" t="s">
        <v>79</v>
      </c>
      <c r="BK313" s="226">
        <f>ROUND(I313*H313,2)</f>
        <v>0</v>
      </c>
      <c r="BL313" s="19" t="s">
        <v>482</v>
      </c>
      <c r="BM313" s="225" t="s">
        <v>746</v>
      </c>
    </row>
    <row r="314" s="2" customFormat="1" ht="16.5" customHeight="1">
      <c r="A314" s="40"/>
      <c r="B314" s="41"/>
      <c r="C314" s="214" t="s">
        <v>747</v>
      </c>
      <c r="D314" s="214" t="s">
        <v>154</v>
      </c>
      <c r="E314" s="215" t="s">
        <v>490</v>
      </c>
      <c r="F314" s="216" t="s">
        <v>491</v>
      </c>
      <c r="G314" s="217" t="s">
        <v>481</v>
      </c>
      <c r="H314" s="218">
        <v>10</v>
      </c>
      <c r="I314" s="219"/>
      <c r="J314" s="220">
        <f>ROUND(I314*H314,2)</f>
        <v>0</v>
      </c>
      <c r="K314" s="216" t="s">
        <v>19</v>
      </c>
      <c r="L314" s="46"/>
      <c r="M314" s="221" t="s">
        <v>19</v>
      </c>
      <c r="N314" s="222" t="s">
        <v>43</v>
      </c>
      <c r="O314" s="86"/>
      <c r="P314" s="223">
        <f>O314*H314</f>
        <v>0</v>
      </c>
      <c r="Q314" s="223">
        <v>0</v>
      </c>
      <c r="R314" s="223">
        <f>Q314*H314</f>
        <v>0</v>
      </c>
      <c r="S314" s="223">
        <v>0</v>
      </c>
      <c r="T314" s="224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25" t="s">
        <v>482</v>
      </c>
      <c r="AT314" s="225" t="s">
        <v>154</v>
      </c>
      <c r="AU314" s="225" t="s">
        <v>81</v>
      </c>
      <c r="AY314" s="19" t="s">
        <v>152</v>
      </c>
      <c r="BE314" s="226">
        <f>IF(N314="základní",J314,0)</f>
        <v>0</v>
      </c>
      <c r="BF314" s="226">
        <f>IF(N314="snížená",J314,0)</f>
        <v>0</v>
      </c>
      <c r="BG314" s="226">
        <f>IF(N314="zákl. přenesená",J314,0)</f>
        <v>0</v>
      </c>
      <c r="BH314" s="226">
        <f>IF(N314="sníž. přenesená",J314,0)</f>
        <v>0</v>
      </c>
      <c r="BI314" s="226">
        <f>IF(N314="nulová",J314,0)</f>
        <v>0</v>
      </c>
      <c r="BJ314" s="19" t="s">
        <v>79</v>
      </c>
      <c r="BK314" s="226">
        <f>ROUND(I314*H314,2)</f>
        <v>0</v>
      </c>
      <c r="BL314" s="19" t="s">
        <v>482</v>
      </c>
      <c r="BM314" s="225" t="s">
        <v>748</v>
      </c>
    </row>
    <row r="315" s="13" customFormat="1">
      <c r="A315" s="13"/>
      <c r="B315" s="232"/>
      <c r="C315" s="233"/>
      <c r="D315" s="234" t="s">
        <v>163</v>
      </c>
      <c r="E315" s="235" t="s">
        <v>19</v>
      </c>
      <c r="F315" s="236" t="s">
        <v>493</v>
      </c>
      <c r="G315" s="233"/>
      <c r="H315" s="235" t="s">
        <v>19</v>
      </c>
      <c r="I315" s="237"/>
      <c r="J315" s="233"/>
      <c r="K315" s="233"/>
      <c r="L315" s="238"/>
      <c r="M315" s="239"/>
      <c r="N315" s="240"/>
      <c r="O315" s="240"/>
      <c r="P315" s="240"/>
      <c r="Q315" s="240"/>
      <c r="R315" s="240"/>
      <c r="S315" s="240"/>
      <c r="T315" s="241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2" t="s">
        <v>163</v>
      </c>
      <c r="AU315" s="242" t="s">
        <v>81</v>
      </c>
      <c r="AV315" s="13" t="s">
        <v>79</v>
      </c>
      <c r="AW315" s="13" t="s">
        <v>33</v>
      </c>
      <c r="AX315" s="13" t="s">
        <v>72</v>
      </c>
      <c r="AY315" s="242" t="s">
        <v>152</v>
      </c>
    </row>
    <row r="316" s="14" customFormat="1">
      <c r="A316" s="14"/>
      <c r="B316" s="243"/>
      <c r="C316" s="244"/>
      <c r="D316" s="234" t="s">
        <v>163</v>
      </c>
      <c r="E316" s="245" t="s">
        <v>19</v>
      </c>
      <c r="F316" s="246" t="s">
        <v>219</v>
      </c>
      <c r="G316" s="244"/>
      <c r="H316" s="247">
        <v>10</v>
      </c>
      <c r="I316" s="248"/>
      <c r="J316" s="244"/>
      <c r="K316" s="244"/>
      <c r="L316" s="249"/>
      <c r="M316" s="250"/>
      <c r="N316" s="251"/>
      <c r="O316" s="251"/>
      <c r="P316" s="251"/>
      <c r="Q316" s="251"/>
      <c r="R316" s="251"/>
      <c r="S316" s="251"/>
      <c r="T316" s="252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3" t="s">
        <v>163</v>
      </c>
      <c r="AU316" s="253" t="s">
        <v>81</v>
      </c>
      <c r="AV316" s="14" t="s">
        <v>81</v>
      </c>
      <c r="AW316" s="14" t="s">
        <v>33</v>
      </c>
      <c r="AX316" s="14" t="s">
        <v>79</v>
      </c>
      <c r="AY316" s="253" t="s">
        <v>152</v>
      </c>
    </row>
    <row r="317" s="12" customFormat="1" ht="22.8" customHeight="1">
      <c r="A317" s="12"/>
      <c r="B317" s="198"/>
      <c r="C317" s="199"/>
      <c r="D317" s="200" t="s">
        <v>71</v>
      </c>
      <c r="E317" s="212" t="s">
        <v>494</v>
      </c>
      <c r="F317" s="212" t="s">
        <v>495</v>
      </c>
      <c r="G317" s="199"/>
      <c r="H317" s="199"/>
      <c r="I317" s="202"/>
      <c r="J317" s="213">
        <f>BK317</f>
        <v>0</v>
      </c>
      <c r="K317" s="199"/>
      <c r="L317" s="204"/>
      <c r="M317" s="205"/>
      <c r="N317" s="206"/>
      <c r="O317" s="206"/>
      <c r="P317" s="207">
        <f>SUM(P318:P324)</f>
        <v>0</v>
      </c>
      <c r="Q317" s="206"/>
      <c r="R317" s="207">
        <f>SUM(R318:R324)</f>
        <v>0</v>
      </c>
      <c r="S317" s="206"/>
      <c r="T317" s="208">
        <f>SUM(T318:T324)</f>
        <v>0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09" t="s">
        <v>183</v>
      </c>
      <c r="AT317" s="210" t="s">
        <v>71</v>
      </c>
      <c r="AU317" s="210" t="s">
        <v>79</v>
      </c>
      <c r="AY317" s="209" t="s">
        <v>152</v>
      </c>
      <c r="BK317" s="211">
        <f>SUM(BK318:BK324)</f>
        <v>0</v>
      </c>
    </row>
    <row r="318" s="2" customFormat="1" ht="16.5" customHeight="1">
      <c r="A318" s="40"/>
      <c r="B318" s="41"/>
      <c r="C318" s="214" t="s">
        <v>749</v>
      </c>
      <c r="D318" s="214" t="s">
        <v>154</v>
      </c>
      <c r="E318" s="215" t="s">
        <v>497</v>
      </c>
      <c r="F318" s="216" t="s">
        <v>498</v>
      </c>
      <c r="G318" s="217" t="s">
        <v>400</v>
      </c>
      <c r="H318" s="218">
        <v>1</v>
      </c>
      <c r="I318" s="219"/>
      <c r="J318" s="220">
        <f>ROUND(I318*H318,2)</f>
        <v>0</v>
      </c>
      <c r="K318" s="216" t="s">
        <v>19</v>
      </c>
      <c r="L318" s="46"/>
      <c r="M318" s="221" t="s">
        <v>19</v>
      </c>
      <c r="N318" s="222" t="s">
        <v>43</v>
      </c>
      <c r="O318" s="86"/>
      <c r="P318" s="223">
        <f>O318*H318</f>
        <v>0</v>
      </c>
      <c r="Q318" s="223">
        <v>0</v>
      </c>
      <c r="R318" s="223">
        <f>Q318*H318</f>
        <v>0</v>
      </c>
      <c r="S318" s="223">
        <v>0</v>
      </c>
      <c r="T318" s="224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25" t="s">
        <v>482</v>
      </c>
      <c r="AT318" s="225" t="s">
        <v>154</v>
      </c>
      <c r="AU318" s="225" t="s">
        <v>81</v>
      </c>
      <c r="AY318" s="19" t="s">
        <v>152</v>
      </c>
      <c r="BE318" s="226">
        <f>IF(N318="základní",J318,0)</f>
        <v>0</v>
      </c>
      <c r="BF318" s="226">
        <f>IF(N318="snížená",J318,0)</f>
        <v>0</v>
      </c>
      <c r="BG318" s="226">
        <f>IF(N318="zákl. přenesená",J318,0)</f>
        <v>0</v>
      </c>
      <c r="BH318" s="226">
        <f>IF(N318="sníž. přenesená",J318,0)</f>
        <v>0</v>
      </c>
      <c r="BI318" s="226">
        <f>IF(N318="nulová",J318,0)</f>
        <v>0</v>
      </c>
      <c r="BJ318" s="19" t="s">
        <v>79</v>
      </c>
      <c r="BK318" s="226">
        <f>ROUND(I318*H318,2)</f>
        <v>0</v>
      </c>
      <c r="BL318" s="19" t="s">
        <v>482</v>
      </c>
      <c r="BM318" s="225" t="s">
        <v>750</v>
      </c>
    </row>
    <row r="319" s="2" customFormat="1" ht="16.5" customHeight="1">
      <c r="A319" s="40"/>
      <c r="B319" s="41"/>
      <c r="C319" s="214" t="s">
        <v>751</v>
      </c>
      <c r="D319" s="214" t="s">
        <v>154</v>
      </c>
      <c r="E319" s="215" t="s">
        <v>501</v>
      </c>
      <c r="F319" s="216" t="s">
        <v>502</v>
      </c>
      <c r="G319" s="217" t="s">
        <v>503</v>
      </c>
      <c r="H319" s="218">
        <v>1</v>
      </c>
      <c r="I319" s="219"/>
      <c r="J319" s="220">
        <f>ROUND(I319*H319,2)</f>
        <v>0</v>
      </c>
      <c r="K319" s="216" t="s">
        <v>19</v>
      </c>
      <c r="L319" s="46"/>
      <c r="M319" s="221" t="s">
        <v>19</v>
      </c>
      <c r="N319" s="222" t="s">
        <v>43</v>
      </c>
      <c r="O319" s="86"/>
      <c r="P319" s="223">
        <f>O319*H319</f>
        <v>0</v>
      </c>
      <c r="Q319" s="223">
        <v>0</v>
      </c>
      <c r="R319" s="223">
        <f>Q319*H319</f>
        <v>0</v>
      </c>
      <c r="S319" s="223">
        <v>0</v>
      </c>
      <c r="T319" s="224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25" t="s">
        <v>482</v>
      </c>
      <c r="AT319" s="225" t="s">
        <v>154</v>
      </c>
      <c r="AU319" s="225" t="s">
        <v>81</v>
      </c>
      <c r="AY319" s="19" t="s">
        <v>152</v>
      </c>
      <c r="BE319" s="226">
        <f>IF(N319="základní",J319,0)</f>
        <v>0</v>
      </c>
      <c r="BF319" s="226">
        <f>IF(N319="snížená",J319,0)</f>
        <v>0</v>
      </c>
      <c r="BG319" s="226">
        <f>IF(N319="zákl. přenesená",J319,0)</f>
        <v>0</v>
      </c>
      <c r="BH319" s="226">
        <f>IF(N319="sníž. přenesená",J319,0)</f>
        <v>0</v>
      </c>
      <c r="BI319" s="226">
        <f>IF(N319="nulová",J319,0)</f>
        <v>0</v>
      </c>
      <c r="BJ319" s="19" t="s">
        <v>79</v>
      </c>
      <c r="BK319" s="226">
        <f>ROUND(I319*H319,2)</f>
        <v>0</v>
      </c>
      <c r="BL319" s="19" t="s">
        <v>482</v>
      </c>
      <c r="BM319" s="225" t="s">
        <v>752</v>
      </c>
    </row>
    <row r="320" s="14" customFormat="1">
      <c r="A320" s="14"/>
      <c r="B320" s="243"/>
      <c r="C320" s="244"/>
      <c r="D320" s="234" t="s">
        <v>163</v>
      </c>
      <c r="E320" s="245" t="s">
        <v>19</v>
      </c>
      <c r="F320" s="246" t="s">
        <v>79</v>
      </c>
      <c r="G320" s="244"/>
      <c r="H320" s="247">
        <v>1</v>
      </c>
      <c r="I320" s="248"/>
      <c r="J320" s="244"/>
      <c r="K320" s="244"/>
      <c r="L320" s="249"/>
      <c r="M320" s="250"/>
      <c r="N320" s="251"/>
      <c r="O320" s="251"/>
      <c r="P320" s="251"/>
      <c r="Q320" s="251"/>
      <c r="R320" s="251"/>
      <c r="S320" s="251"/>
      <c r="T320" s="252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3" t="s">
        <v>163</v>
      </c>
      <c r="AU320" s="253" t="s">
        <v>81</v>
      </c>
      <c r="AV320" s="14" t="s">
        <v>81</v>
      </c>
      <c r="AW320" s="14" t="s">
        <v>33</v>
      </c>
      <c r="AX320" s="14" t="s">
        <v>79</v>
      </c>
      <c r="AY320" s="253" t="s">
        <v>152</v>
      </c>
    </row>
    <row r="321" s="2" customFormat="1" ht="16.5" customHeight="1">
      <c r="A321" s="40"/>
      <c r="B321" s="41"/>
      <c r="C321" s="214" t="s">
        <v>753</v>
      </c>
      <c r="D321" s="214" t="s">
        <v>154</v>
      </c>
      <c r="E321" s="215" t="s">
        <v>506</v>
      </c>
      <c r="F321" s="216" t="s">
        <v>507</v>
      </c>
      <c r="G321" s="217" t="s">
        <v>503</v>
      </c>
      <c r="H321" s="218">
        <v>1</v>
      </c>
      <c r="I321" s="219"/>
      <c r="J321" s="220">
        <f>ROUND(I321*H321,2)</f>
        <v>0</v>
      </c>
      <c r="K321" s="216" t="s">
        <v>19</v>
      </c>
      <c r="L321" s="46"/>
      <c r="M321" s="221" t="s">
        <v>19</v>
      </c>
      <c r="N321" s="222" t="s">
        <v>43</v>
      </c>
      <c r="O321" s="86"/>
      <c r="P321" s="223">
        <f>O321*H321</f>
        <v>0</v>
      </c>
      <c r="Q321" s="223">
        <v>0</v>
      </c>
      <c r="R321" s="223">
        <f>Q321*H321</f>
        <v>0</v>
      </c>
      <c r="S321" s="223">
        <v>0</v>
      </c>
      <c r="T321" s="224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25" t="s">
        <v>482</v>
      </c>
      <c r="AT321" s="225" t="s">
        <v>154</v>
      </c>
      <c r="AU321" s="225" t="s">
        <v>81</v>
      </c>
      <c r="AY321" s="19" t="s">
        <v>152</v>
      </c>
      <c r="BE321" s="226">
        <f>IF(N321="základní",J321,0)</f>
        <v>0</v>
      </c>
      <c r="BF321" s="226">
        <f>IF(N321="snížená",J321,0)</f>
        <v>0</v>
      </c>
      <c r="BG321" s="226">
        <f>IF(N321="zákl. přenesená",J321,0)</f>
        <v>0</v>
      </c>
      <c r="BH321" s="226">
        <f>IF(N321="sníž. přenesená",J321,0)</f>
        <v>0</v>
      </c>
      <c r="BI321" s="226">
        <f>IF(N321="nulová",J321,0)</f>
        <v>0</v>
      </c>
      <c r="BJ321" s="19" t="s">
        <v>79</v>
      </c>
      <c r="BK321" s="226">
        <f>ROUND(I321*H321,2)</f>
        <v>0</v>
      </c>
      <c r="BL321" s="19" t="s">
        <v>482</v>
      </c>
      <c r="BM321" s="225" t="s">
        <v>754</v>
      </c>
    </row>
    <row r="322" s="13" customFormat="1">
      <c r="A322" s="13"/>
      <c r="B322" s="232"/>
      <c r="C322" s="233"/>
      <c r="D322" s="234" t="s">
        <v>163</v>
      </c>
      <c r="E322" s="235" t="s">
        <v>19</v>
      </c>
      <c r="F322" s="236" t="s">
        <v>509</v>
      </c>
      <c r="G322" s="233"/>
      <c r="H322" s="235" t="s">
        <v>19</v>
      </c>
      <c r="I322" s="237"/>
      <c r="J322" s="233"/>
      <c r="K322" s="233"/>
      <c r="L322" s="238"/>
      <c r="M322" s="239"/>
      <c r="N322" s="240"/>
      <c r="O322" s="240"/>
      <c r="P322" s="240"/>
      <c r="Q322" s="240"/>
      <c r="R322" s="240"/>
      <c r="S322" s="240"/>
      <c r="T322" s="241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2" t="s">
        <v>163</v>
      </c>
      <c r="AU322" s="242" t="s">
        <v>81</v>
      </c>
      <c r="AV322" s="13" t="s">
        <v>79</v>
      </c>
      <c r="AW322" s="13" t="s">
        <v>33</v>
      </c>
      <c r="AX322" s="13" t="s">
        <v>72</v>
      </c>
      <c r="AY322" s="242" t="s">
        <v>152</v>
      </c>
    </row>
    <row r="323" s="14" customFormat="1">
      <c r="A323" s="14"/>
      <c r="B323" s="243"/>
      <c r="C323" s="244"/>
      <c r="D323" s="234" t="s">
        <v>163</v>
      </c>
      <c r="E323" s="245" t="s">
        <v>19</v>
      </c>
      <c r="F323" s="246" t="s">
        <v>79</v>
      </c>
      <c r="G323" s="244"/>
      <c r="H323" s="247">
        <v>1</v>
      </c>
      <c r="I323" s="248"/>
      <c r="J323" s="244"/>
      <c r="K323" s="244"/>
      <c r="L323" s="249"/>
      <c r="M323" s="250"/>
      <c r="N323" s="251"/>
      <c r="O323" s="251"/>
      <c r="P323" s="251"/>
      <c r="Q323" s="251"/>
      <c r="R323" s="251"/>
      <c r="S323" s="251"/>
      <c r="T323" s="252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3" t="s">
        <v>163</v>
      </c>
      <c r="AU323" s="253" t="s">
        <v>81</v>
      </c>
      <c r="AV323" s="14" t="s">
        <v>81</v>
      </c>
      <c r="AW323" s="14" t="s">
        <v>33</v>
      </c>
      <c r="AX323" s="14" t="s">
        <v>79</v>
      </c>
      <c r="AY323" s="253" t="s">
        <v>152</v>
      </c>
    </row>
    <row r="324" s="2" customFormat="1" ht="16.5" customHeight="1">
      <c r="A324" s="40"/>
      <c r="B324" s="41"/>
      <c r="C324" s="214" t="s">
        <v>755</v>
      </c>
      <c r="D324" s="214" t="s">
        <v>154</v>
      </c>
      <c r="E324" s="215" t="s">
        <v>511</v>
      </c>
      <c r="F324" s="216" t="s">
        <v>512</v>
      </c>
      <c r="G324" s="217" t="s">
        <v>407</v>
      </c>
      <c r="H324" s="218">
        <v>1</v>
      </c>
      <c r="I324" s="219"/>
      <c r="J324" s="220">
        <f>ROUND(I324*H324,2)</f>
        <v>0</v>
      </c>
      <c r="K324" s="216" t="s">
        <v>19</v>
      </c>
      <c r="L324" s="46"/>
      <c r="M324" s="221" t="s">
        <v>19</v>
      </c>
      <c r="N324" s="222" t="s">
        <v>43</v>
      </c>
      <c r="O324" s="86"/>
      <c r="P324" s="223">
        <f>O324*H324</f>
        <v>0</v>
      </c>
      <c r="Q324" s="223">
        <v>0</v>
      </c>
      <c r="R324" s="223">
        <f>Q324*H324</f>
        <v>0</v>
      </c>
      <c r="S324" s="223">
        <v>0</v>
      </c>
      <c r="T324" s="224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25" t="s">
        <v>482</v>
      </c>
      <c r="AT324" s="225" t="s">
        <v>154</v>
      </c>
      <c r="AU324" s="225" t="s">
        <v>81</v>
      </c>
      <c r="AY324" s="19" t="s">
        <v>152</v>
      </c>
      <c r="BE324" s="226">
        <f>IF(N324="základní",J324,0)</f>
        <v>0</v>
      </c>
      <c r="BF324" s="226">
        <f>IF(N324="snížená",J324,0)</f>
        <v>0</v>
      </c>
      <c r="BG324" s="226">
        <f>IF(N324="zákl. přenesená",J324,0)</f>
        <v>0</v>
      </c>
      <c r="BH324" s="226">
        <f>IF(N324="sníž. přenesená",J324,0)</f>
        <v>0</v>
      </c>
      <c r="BI324" s="226">
        <f>IF(N324="nulová",J324,0)</f>
        <v>0</v>
      </c>
      <c r="BJ324" s="19" t="s">
        <v>79</v>
      </c>
      <c r="BK324" s="226">
        <f>ROUND(I324*H324,2)</f>
        <v>0</v>
      </c>
      <c r="BL324" s="19" t="s">
        <v>482</v>
      </c>
      <c r="BM324" s="225" t="s">
        <v>756</v>
      </c>
    </row>
    <row r="325" s="12" customFormat="1" ht="22.8" customHeight="1">
      <c r="A325" s="12"/>
      <c r="B325" s="198"/>
      <c r="C325" s="199"/>
      <c r="D325" s="200" t="s">
        <v>71</v>
      </c>
      <c r="E325" s="212" t="s">
        <v>514</v>
      </c>
      <c r="F325" s="212" t="s">
        <v>515</v>
      </c>
      <c r="G325" s="199"/>
      <c r="H325" s="199"/>
      <c r="I325" s="202"/>
      <c r="J325" s="213">
        <f>BK325</f>
        <v>0</v>
      </c>
      <c r="K325" s="199"/>
      <c r="L325" s="204"/>
      <c r="M325" s="205"/>
      <c r="N325" s="206"/>
      <c r="O325" s="206"/>
      <c r="P325" s="207">
        <f>P326</f>
        <v>0</v>
      </c>
      <c r="Q325" s="206"/>
      <c r="R325" s="207">
        <f>R326</f>
        <v>0</v>
      </c>
      <c r="S325" s="206"/>
      <c r="T325" s="208">
        <f>T326</f>
        <v>0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209" t="s">
        <v>183</v>
      </c>
      <c r="AT325" s="210" t="s">
        <v>71</v>
      </c>
      <c r="AU325" s="210" t="s">
        <v>79</v>
      </c>
      <c r="AY325" s="209" t="s">
        <v>152</v>
      </c>
      <c r="BK325" s="211">
        <f>BK326</f>
        <v>0</v>
      </c>
    </row>
    <row r="326" s="2" customFormat="1" ht="16.5" customHeight="1">
      <c r="A326" s="40"/>
      <c r="B326" s="41"/>
      <c r="C326" s="214" t="s">
        <v>757</v>
      </c>
      <c r="D326" s="214" t="s">
        <v>154</v>
      </c>
      <c r="E326" s="215" t="s">
        <v>517</v>
      </c>
      <c r="F326" s="216" t="s">
        <v>518</v>
      </c>
      <c r="G326" s="217" t="s">
        <v>400</v>
      </c>
      <c r="H326" s="218">
        <v>2</v>
      </c>
      <c r="I326" s="219"/>
      <c r="J326" s="220">
        <f>ROUND(I326*H326,2)</f>
        <v>0</v>
      </c>
      <c r="K326" s="216" t="s">
        <v>19</v>
      </c>
      <c r="L326" s="46"/>
      <c r="M326" s="276" t="s">
        <v>19</v>
      </c>
      <c r="N326" s="277" t="s">
        <v>43</v>
      </c>
      <c r="O326" s="278"/>
      <c r="P326" s="279">
        <f>O326*H326</f>
        <v>0</v>
      </c>
      <c r="Q326" s="279">
        <v>0</v>
      </c>
      <c r="R326" s="279">
        <f>Q326*H326</f>
        <v>0</v>
      </c>
      <c r="S326" s="279">
        <v>0</v>
      </c>
      <c r="T326" s="280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25" t="s">
        <v>482</v>
      </c>
      <c r="AT326" s="225" t="s">
        <v>154</v>
      </c>
      <c r="AU326" s="225" t="s">
        <v>81</v>
      </c>
      <c r="AY326" s="19" t="s">
        <v>152</v>
      </c>
      <c r="BE326" s="226">
        <f>IF(N326="základní",J326,0)</f>
        <v>0</v>
      </c>
      <c r="BF326" s="226">
        <f>IF(N326="snížená",J326,0)</f>
        <v>0</v>
      </c>
      <c r="BG326" s="226">
        <f>IF(N326="zákl. přenesená",J326,0)</f>
        <v>0</v>
      </c>
      <c r="BH326" s="226">
        <f>IF(N326="sníž. přenesená",J326,0)</f>
        <v>0</v>
      </c>
      <c r="BI326" s="226">
        <f>IF(N326="nulová",J326,0)</f>
        <v>0</v>
      </c>
      <c r="BJ326" s="19" t="s">
        <v>79</v>
      </c>
      <c r="BK326" s="226">
        <f>ROUND(I326*H326,2)</f>
        <v>0</v>
      </c>
      <c r="BL326" s="19" t="s">
        <v>482</v>
      </c>
      <c r="BM326" s="225" t="s">
        <v>758</v>
      </c>
    </row>
    <row r="327" s="2" customFormat="1" ht="6.96" customHeight="1">
      <c r="A327" s="40"/>
      <c r="B327" s="61"/>
      <c r="C327" s="62"/>
      <c r="D327" s="62"/>
      <c r="E327" s="62"/>
      <c r="F327" s="62"/>
      <c r="G327" s="62"/>
      <c r="H327" s="62"/>
      <c r="I327" s="62"/>
      <c r="J327" s="62"/>
      <c r="K327" s="62"/>
      <c r="L327" s="46"/>
      <c r="M327" s="40"/>
      <c r="O327" s="40"/>
      <c r="P327" s="40"/>
      <c r="Q327" s="40"/>
      <c r="R327" s="40"/>
      <c r="S327" s="40"/>
      <c r="T327" s="40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</row>
  </sheetData>
  <sheetProtection sheet="1" autoFilter="0" formatColumns="0" formatRows="0" objects="1" scenarios="1" spinCount="100000" saltValue="mdNEbrpSzrYSOcayi6+iTUFEQxBspybpgKBh+ZkdxuGONW2vs1UQA9fh4Ng1eMTRH3xCYAZDOjuG27TPDkxUog==" hashValue="KPjDG8YHxnsBfic2WFmPsiPSlAE9nYJCBMKV/PVcUVVnB40VL//0b6WYo2jfCCnplNfx2luiQtKiQ1+S1NmPXg==" algorithmName="SHA-512" password="CC35"/>
  <autoFilter ref="C95:K32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4:H84"/>
    <mergeCell ref="E86:H86"/>
    <mergeCell ref="E88:H88"/>
    <mergeCell ref="L2:V2"/>
  </mergeCells>
  <hyperlinks>
    <hyperlink ref="F100" r:id="rId1" display="https://podminky.urs.cz/item/CS_URS_2025_02/113107122"/>
    <hyperlink ref="F104" r:id="rId2" display="https://podminky.urs.cz/item/CS_URS_2025_02/113107123"/>
    <hyperlink ref="F108" r:id="rId3" display="https://podminky.urs.cz/item/CS_URS_2025_02/113107131"/>
    <hyperlink ref="F112" r:id="rId4" display="https://podminky.urs.cz/item/CS_URS_2025_02/113107143"/>
    <hyperlink ref="F118" r:id="rId5" display="https://podminky.urs.cz/item/CS_URS_2025_02/113202111"/>
    <hyperlink ref="F121" r:id="rId6" display="https://podminky.urs.cz/item/CS_URS_2025_02/121112003"/>
    <hyperlink ref="F124" r:id="rId7" display="https://podminky.urs.cz/item/CS_URS_2025_02/122251103"/>
    <hyperlink ref="F134" r:id="rId8" display="https://podminky.urs.cz/item/CS_URS_2025_02/131251102"/>
    <hyperlink ref="F138" r:id="rId9" display="https://podminky.urs.cz/item/CS_URS_2025_02/162751117"/>
    <hyperlink ref="F143" r:id="rId10" display="https://podminky.urs.cz/item/CS_URS_2025_02/162751119"/>
    <hyperlink ref="F146" r:id="rId11" display="https://podminky.urs.cz/item/CS_URS_2025_02/167151111"/>
    <hyperlink ref="F148" r:id="rId12" display="https://podminky.urs.cz/item/CS_URS_2025_02/171151112"/>
    <hyperlink ref="F159" r:id="rId13" display="https://podminky.urs.cz/item/CS_URS_2025_02/171201231"/>
    <hyperlink ref="F162" r:id="rId14" display="https://podminky.urs.cz/item/CS_URS_2025_02/171251201"/>
    <hyperlink ref="F165" r:id="rId15" display="https://podminky.urs.cz/item/CS_URS_2025_02/174111101"/>
    <hyperlink ref="F173" r:id="rId16" display="https://podminky.urs.cz/item/CS_URS_2025_02/181411131"/>
    <hyperlink ref="F178" r:id="rId17" display="https://podminky.urs.cz/item/CS_URS_2025_02/181951112"/>
    <hyperlink ref="F187" r:id="rId18" display="https://podminky.urs.cz/item/CS_URS_2025_02/182303111"/>
    <hyperlink ref="F194" r:id="rId19" display="https://podminky.urs.cz/item/CS_URS_2025_02/271542211"/>
    <hyperlink ref="F197" r:id="rId20" display="https://podminky.urs.cz/item/CS_URS_2025_02/273321411"/>
    <hyperlink ref="F200" r:id="rId21" display="https://podminky.urs.cz/item/CS_URS_2025_02/273362021"/>
    <hyperlink ref="F204" r:id="rId22" display="https://podminky.urs.cz/item/CS_URS_2025_02/564851011"/>
    <hyperlink ref="F208" r:id="rId23" display="https://podminky.urs.cz/item/CS_URS_2025_02/564861011"/>
    <hyperlink ref="F212" r:id="rId24" display="https://podminky.urs.cz/item/CS_URS_2025_02/564871011"/>
    <hyperlink ref="F216" r:id="rId25" display="https://podminky.urs.cz/item/CS_URS_2025_02/565145101"/>
    <hyperlink ref="F220" r:id="rId26" display="https://podminky.urs.cz/item/CS_URS_2025_02/573211108"/>
    <hyperlink ref="F224" r:id="rId27" display="https://podminky.urs.cz/item/CS_URS_2025_02/577134031"/>
    <hyperlink ref="F228" r:id="rId28" display="https://podminky.urs.cz/item/CS_URS_2025_02/596211110"/>
    <hyperlink ref="F234" r:id="rId29" display="https://podminky.urs.cz/item/CS_URS_2025_02/596212210"/>
    <hyperlink ref="F242" r:id="rId30" display="https://podminky.urs.cz/item/CS_URS_2025_02/915211116"/>
    <hyperlink ref="F244" r:id="rId31" display="https://podminky.urs.cz/item/CS_URS_2025_02/915611111"/>
    <hyperlink ref="F246" r:id="rId32" display="https://podminky.urs.cz/item/CS_URS_2025_02/916131213"/>
    <hyperlink ref="F252" r:id="rId33" display="https://podminky.urs.cz/item/CS_URS_2025_02/916231213"/>
    <hyperlink ref="F256" r:id="rId34" display="https://podminky.urs.cz/item/CS_URS_2025_02/919122122"/>
    <hyperlink ref="F258" r:id="rId35" display="https://podminky.urs.cz/item/CS_URS_2025_02/919726122"/>
    <hyperlink ref="F265" r:id="rId36" display="https://podminky.urs.cz/item/CS_URS_2025_02/919735113"/>
    <hyperlink ref="F286" r:id="rId37" display="https://podminky.urs.cz/item/CS_URS_2025_02/997221571"/>
    <hyperlink ref="F288" r:id="rId38" display="https://podminky.urs.cz/item/CS_URS_2025_02/997221579"/>
    <hyperlink ref="F291" r:id="rId39" display="https://podminky.urs.cz/item/CS_URS_2025_02/997221612"/>
    <hyperlink ref="F293" r:id="rId40" display="https://podminky.urs.cz/item/CS_URS_2025_02/997221861"/>
    <hyperlink ref="F298" r:id="rId41" display="https://podminky.urs.cz/item/CS_URS_2025_02/997221873"/>
    <hyperlink ref="F303" r:id="rId42" display="https://podminky.urs.cz/item/CS_URS_2025_02/997221875"/>
    <hyperlink ref="F307" r:id="rId43" display="https://podminky.urs.cz/item/CS_URS_2025_02/998223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4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104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117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Polopodzemní kontejnery Kamenná - V. etapa</v>
      </c>
      <c r="F7" s="144"/>
      <c r="G7" s="144"/>
      <c r="H7" s="144"/>
      <c r="L7" s="22"/>
    </row>
    <row r="8" s="1" customFormat="1" ht="12" customHeight="1">
      <c r="B8" s="22"/>
      <c r="D8" s="144" t="s">
        <v>118</v>
      </c>
      <c r="L8" s="22"/>
    </row>
    <row r="9" s="2" customFormat="1" ht="16.5" customHeight="1">
      <c r="A9" s="40"/>
      <c r="B9" s="46"/>
      <c r="C9" s="40"/>
      <c r="D9" s="40"/>
      <c r="E9" s="145" t="s">
        <v>119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120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965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20. 10. 2025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36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38</v>
      </c>
      <c r="E32" s="40"/>
      <c r="F32" s="40"/>
      <c r="G32" s="40"/>
      <c r="H32" s="40"/>
      <c r="I32" s="40"/>
      <c r="J32" s="155">
        <f>ROUND(J97,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40</v>
      </c>
      <c r="G34" s="40"/>
      <c r="H34" s="40"/>
      <c r="I34" s="156" t="s">
        <v>39</v>
      </c>
      <c r="J34" s="156" t="s">
        <v>41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42</v>
      </c>
      <c r="E35" s="144" t="s">
        <v>43</v>
      </c>
      <c r="F35" s="158">
        <f>ROUND((SUM(BE97:BE323)),  2)</f>
        <v>0</v>
      </c>
      <c r="G35" s="40"/>
      <c r="H35" s="40"/>
      <c r="I35" s="159">
        <v>0.20999999999999999</v>
      </c>
      <c r="J35" s="158">
        <f>ROUND(((SUM(BE97:BE323))*I35),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44</v>
      </c>
      <c r="F36" s="158">
        <f>ROUND((SUM(BF97:BF323)),  2)</f>
        <v>0</v>
      </c>
      <c r="G36" s="40"/>
      <c r="H36" s="40"/>
      <c r="I36" s="159">
        <v>0.12</v>
      </c>
      <c r="J36" s="158">
        <f>ROUND(((SUM(BF97:BF323))*I36),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45</v>
      </c>
      <c r="F37" s="158">
        <f>ROUND((SUM(BG97:BG323)),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46</v>
      </c>
      <c r="F38" s="158">
        <f>ROUND((SUM(BH97:BH323)),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47</v>
      </c>
      <c r="F39" s="158">
        <f>ROUND((SUM(BI97:BI323)),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122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Polopodzemní kontejnery Kamenná - V. etapa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118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119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120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1.7 - Lokalita 8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Chomutov</v>
      </c>
      <c r="G56" s="42"/>
      <c r="H56" s="42"/>
      <c r="I56" s="34" t="s">
        <v>23</v>
      </c>
      <c r="J56" s="74" t="str">
        <f>IF(J14="","",J14)</f>
        <v>20. 10. 2025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Statutární město Chomutov</v>
      </c>
      <c r="G58" s="42"/>
      <c r="H58" s="42"/>
      <c r="I58" s="34" t="s">
        <v>31</v>
      </c>
      <c r="J58" s="38" t="str">
        <f>E23</f>
        <v>KAP Atelier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NOKU s.r.o.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123</v>
      </c>
      <c r="D61" s="173"/>
      <c r="E61" s="173"/>
      <c r="F61" s="173"/>
      <c r="G61" s="173"/>
      <c r="H61" s="173"/>
      <c r="I61" s="173"/>
      <c r="J61" s="174" t="s">
        <v>124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70</v>
      </c>
      <c r="D63" s="42"/>
      <c r="E63" s="42"/>
      <c r="F63" s="42"/>
      <c r="G63" s="42"/>
      <c r="H63" s="42"/>
      <c r="I63" s="42"/>
      <c r="J63" s="104">
        <f>J97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125</v>
      </c>
    </row>
    <row r="64" s="9" customFormat="1" ht="24.96" customHeight="1">
      <c r="A64" s="9"/>
      <c r="B64" s="176"/>
      <c r="C64" s="177"/>
      <c r="D64" s="178" t="s">
        <v>126</v>
      </c>
      <c r="E64" s="179"/>
      <c r="F64" s="179"/>
      <c r="G64" s="179"/>
      <c r="H64" s="179"/>
      <c r="I64" s="179"/>
      <c r="J64" s="180">
        <f>J98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127</v>
      </c>
      <c r="E65" s="184"/>
      <c r="F65" s="184"/>
      <c r="G65" s="184"/>
      <c r="H65" s="184"/>
      <c r="I65" s="184"/>
      <c r="J65" s="185">
        <f>J99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128</v>
      </c>
      <c r="E66" s="184"/>
      <c r="F66" s="184"/>
      <c r="G66" s="184"/>
      <c r="H66" s="184"/>
      <c r="I66" s="184"/>
      <c r="J66" s="185">
        <f>J186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966</v>
      </c>
      <c r="E67" s="184"/>
      <c r="F67" s="184"/>
      <c r="G67" s="184"/>
      <c r="H67" s="184"/>
      <c r="I67" s="184"/>
      <c r="J67" s="185">
        <f>J200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129</v>
      </c>
      <c r="E68" s="184"/>
      <c r="F68" s="184"/>
      <c r="G68" s="184"/>
      <c r="H68" s="184"/>
      <c r="I68" s="184"/>
      <c r="J68" s="185">
        <f>J208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130</v>
      </c>
      <c r="E69" s="184"/>
      <c r="F69" s="184"/>
      <c r="G69" s="184"/>
      <c r="H69" s="184"/>
      <c r="I69" s="184"/>
      <c r="J69" s="185">
        <f>J246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131</v>
      </c>
      <c r="E70" s="184"/>
      <c r="F70" s="184"/>
      <c r="G70" s="184"/>
      <c r="H70" s="184"/>
      <c r="I70" s="184"/>
      <c r="J70" s="185">
        <f>J289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7"/>
      <c r="D71" s="183" t="s">
        <v>132</v>
      </c>
      <c r="E71" s="184"/>
      <c r="F71" s="184"/>
      <c r="G71" s="184"/>
      <c r="H71" s="184"/>
      <c r="I71" s="184"/>
      <c r="J71" s="185">
        <f>J302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76"/>
      <c r="C72" s="177"/>
      <c r="D72" s="178" t="s">
        <v>133</v>
      </c>
      <c r="E72" s="179"/>
      <c r="F72" s="179"/>
      <c r="G72" s="179"/>
      <c r="H72" s="179"/>
      <c r="I72" s="179"/>
      <c r="J72" s="180">
        <f>J305</f>
        <v>0</v>
      </c>
      <c r="K72" s="177"/>
      <c r="L72" s="181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0" customFormat="1" ht="19.92" customHeight="1">
      <c r="A73" s="10"/>
      <c r="B73" s="182"/>
      <c r="C73" s="127"/>
      <c r="D73" s="183" t="s">
        <v>134</v>
      </c>
      <c r="E73" s="184"/>
      <c r="F73" s="184"/>
      <c r="G73" s="184"/>
      <c r="H73" s="184"/>
      <c r="I73" s="184"/>
      <c r="J73" s="185">
        <f>J306</f>
        <v>0</v>
      </c>
      <c r="K73" s="127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7"/>
      <c r="D74" s="183" t="s">
        <v>135</v>
      </c>
      <c r="E74" s="184"/>
      <c r="F74" s="184"/>
      <c r="G74" s="184"/>
      <c r="H74" s="184"/>
      <c r="I74" s="184"/>
      <c r="J74" s="185">
        <f>J314</f>
        <v>0</v>
      </c>
      <c r="K74" s="127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2"/>
      <c r="C75" s="127"/>
      <c r="D75" s="183" t="s">
        <v>136</v>
      </c>
      <c r="E75" s="184"/>
      <c r="F75" s="184"/>
      <c r="G75" s="184"/>
      <c r="H75" s="184"/>
      <c r="I75" s="184"/>
      <c r="J75" s="185">
        <f>J322</f>
        <v>0</v>
      </c>
      <c r="K75" s="127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2" customFormat="1" ht="21.84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5" t="s">
        <v>137</v>
      </c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16</v>
      </c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71" t="str">
        <f>E7</f>
        <v>Polopodzemní kontejnery Kamenná - V. etapa</v>
      </c>
      <c r="F85" s="34"/>
      <c r="G85" s="34"/>
      <c r="H85" s="34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3"/>
      <c r="C86" s="34" t="s">
        <v>118</v>
      </c>
      <c r="D86" s="24"/>
      <c r="E86" s="24"/>
      <c r="F86" s="24"/>
      <c r="G86" s="24"/>
      <c r="H86" s="24"/>
      <c r="I86" s="24"/>
      <c r="J86" s="24"/>
      <c r="K86" s="24"/>
      <c r="L86" s="22"/>
    </row>
    <row r="87" s="2" customFormat="1" ht="16.5" customHeight="1">
      <c r="A87" s="40"/>
      <c r="B87" s="41"/>
      <c r="C87" s="42"/>
      <c r="D87" s="42"/>
      <c r="E87" s="171" t="s">
        <v>119</v>
      </c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120</v>
      </c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1" t="str">
        <f>E11</f>
        <v>SO 1.7 - Lokalita 8</v>
      </c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4" t="s">
        <v>21</v>
      </c>
      <c r="D91" s="42"/>
      <c r="E91" s="42"/>
      <c r="F91" s="29" t="str">
        <f>F14</f>
        <v>Chomutov</v>
      </c>
      <c r="G91" s="42"/>
      <c r="H91" s="42"/>
      <c r="I91" s="34" t="s">
        <v>23</v>
      </c>
      <c r="J91" s="74" t="str">
        <f>IF(J14="","",J14)</f>
        <v>20. 10. 2025</v>
      </c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4" t="s">
        <v>25</v>
      </c>
      <c r="D93" s="42"/>
      <c r="E93" s="42"/>
      <c r="F93" s="29" t="str">
        <f>E17</f>
        <v>Statutární město Chomutov</v>
      </c>
      <c r="G93" s="42"/>
      <c r="H93" s="42"/>
      <c r="I93" s="34" t="s">
        <v>31</v>
      </c>
      <c r="J93" s="38" t="str">
        <f>E23</f>
        <v>KAP Atelier s.r.o.</v>
      </c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4" t="s">
        <v>29</v>
      </c>
      <c r="D94" s="42"/>
      <c r="E94" s="42"/>
      <c r="F94" s="29" t="str">
        <f>IF(E20="","",E20)</f>
        <v>Vyplň údaj</v>
      </c>
      <c r="G94" s="42"/>
      <c r="H94" s="42"/>
      <c r="I94" s="34" t="s">
        <v>34</v>
      </c>
      <c r="J94" s="38" t="str">
        <f>E26</f>
        <v>NOKU s.r.o.</v>
      </c>
      <c r="K94" s="42"/>
      <c r="L94" s="14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14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11" customFormat="1" ht="29.28" customHeight="1">
      <c r="A96" s="187"/>
      <c r="B96" s="188"/>
      <c r="C96" s="189" t="s">
        <v>138</v>
      </c>
      <c r="D96" s="190" t="s">
        <v>57</v>
      </c>
      <c r="E96" s="190" t="s">
        <v>53</v>
      </c>
      <c r="F96" s="190" t="s">
        <v>54</v>
      </c>
      <c r="G96" s="190" t="s">
        <v>139</v>
      </c>
      <c r="H96" s="190" t="s">
        <v>140</v>
      </c>
      <c r="I96" s="190" t="s">
        <v>141</v>
      </c>
      <c r="J96" s="190" t="s">
        <v>124</v>
      </c>
      <c r="K96" s="191" t="s">
        <v>142</v>
      </c>
      <c r="L96" s="192"/>
      <c r="M96" s="94" t="s">
        <v>19</v>
      </c>
      <c r="N96" s="95" t="s">
        <v>42</v>
      </c>
      <c r="O96" s="95" t="s">
        <v>143</v>
      </c>
      <c r="P96" s="95" t="s">
        <v>144</v>
      </c>
      <c r="Q96" s="95" t="s">
        <v>145</v>
      </c>
      <c r="R96" s="95" t="s">
        <v>146</v>
      </c>
      <c r="S96" s="95" t="s">
        <v>147</v>
      </c>
      <c r="T96" s="96" t="s">
        <v>148</v>
      </c>
      <c r="U96" s="187"/>
      <c r="V96" s="187"/>
      <c r="W96" s="187"/>
      <c r="X96" s="187"/>
      <c r="Y96" s="187"/>
      <c r="Z96" s="187"/>
      <c r="AA96" s="187"/>
      <c r="AB96" s="187"/>
      <c r="AC96" s="187"/>
      <c r="AD96" s="187"/>
      <c r="AE96" s="187"/>
    </row>
    <row r="97" s="2" customFormat="1" ht="22.8" customHeight="1">
      <c r="A97" s="40"/>
      <c r="B97" s="41"/>
      <c r="C97" s="101" t="s">
        <v>149</v>
      </c>
      <c r="D97" s="42"/>
      <c r="E97" s="42"/>
      <c r="F97" s="42"/>
      <c r="G97" s="42"/>
      <c r="H97" s="42"/>
      <c r="I97" s="42"/>
      <c r="J97" s="193">
        <f>BK97</f>
        <v>0</v>
      </c>
      <c r="K97" s="42"/>
      <c r="L97" s="46"/>
      <c r="M97" s="97"/>
      <c r="N97" s="194"/>
      <c r="O97" s="98"/>
      <c r="P97" s="195">
        <f>P98+P305</f>
        <v>0</v>
      </c>
      <c r="Q97" s="98"/>
      <c r="R97" s="195">
        <f>R98+R305</f>
        <v>192.52533247</v>
      </c>
      <c r="S97" s="98"/>
      <c r="T97" s="196">
        <f>T98+T305</f>
        <v>10.164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71</v>
      </c>
      <c r="AU97" s="19" t="s">
        <v>125</v>
      </c>
      <c r="BK97" s="197">
        <f>BK98+BK305</f>
        <v>0</v>
      </c>
    </row>
    <row r="98" s="12" customFormat="1" ht="25.92" customHeight="1">
      <c r="A98" s="12"/>
      <c r="B98" s="198"/>
      <c r="C98" s="199"/>
      <c r="D98" s="200" t="s">
        <v>71</v>
      </c>
      <c r="E98" s="201" t="s">
        <v>150</v>
      </c>
      <c r="F98" s="201" t="s">
        <v>151</v>
      </c>
      <c r="G98" s="199"/>
      <c r="H98" s="199"/>
      <c r="I98" s="202"/>
      <c r="J98" s="203">
        <f>BK98</f>
        <v>0</v>
      </c>
      <c r="K98" s="199"/>
      <c r="L98" s="204"/>
      <c r="M98" s="205"/>
      <c r="N98" s="206"/>
      <c r="O98" s="206"/>
      <c r="P98" s="207">
        <f>P99+P186+P200+P208+P246+P289+P302</f>
        <v>0</v>
      </c>
      <c r="Q98" s="206"/>
      <c r="R98" s="207">
        <f>R99+R186+R200+R208+R246+R289+R302</f>
        <v>192.52533247</v>
      </c>
      <c r="S98" s="206"/>
      <c r="T98" s="208">
        <f>T99+T186+T200+T208+T246+T289+T302</f>
        <v>10.164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9" t="s">
        <v>79</v>
      </c>
      <c r="AT98" s="210" t="s">
        <v>71</v>
      </c>
      <c r="AU98" s="210" t="s">
        <v>72</v>
      </c>
      <c r="AY98" s="209" t="s">
        <v>152</v>
      </c>
      <c r="BK98" s="211">
        <f>BK99+BK186+BK200+BK208+BK246+BK289+BK302</f>
        <v>0</v>
      </c>
    </row>
    <row r="99" s="12" customFormat="1" ht="22.8" customHeight="1">
      <c r="A99" s="12"/>
      <c r="B99" s="198"/>
      <c r="C99" s="199"/>
      <c r="D99" s="200" t="s">
        <v>71</v>
      </c>
      <c r="E99" s="212" t="s">
        <v>79</v>
      </c>
      <c r="F99" s="212" t="s">
        <v>153</v>
      </c>
      <c r="G99" s="199"/>
      <c r="H99" s="199"/>
      <c r="I99" s="202"/>
      <c r="J99" s="213">
        <f>BK99</f>
        <v>0</v>
      </c>
      <c r="K99" s="199"/>
      <c r="L99" s="204"/>
      <c r="M99" s="205"/>
      <c r="N99" s="206"/>
      <c r="O99" s="206"/>
      <c r="P99" s="207">
        <f>SUM(P100:P185)</f>
        <v>0</v>
      </c>
      <c r="Q99" s="206"/>
      <c r="R99" s="207">
        <f>SUM(R100:R185)</f>
        <v>63.000360000000001</v>
      </c>
      <c r="S99" s="206"/>
      <c r="T99" s="208">
        <f>SUM(T100:T185)</f>
        <v>10.164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9" t="s">
        <v>79</v>
      </c>
      <c r="AT99" s="210" t="s">
        <v>71</v>
      </c>
      <c r="AU99" s="210" t="s">
        <v>79</v>
      </c>
      <c r="AY99" s="209" t="s">
        <v>152</v>
      </c>
      <c r="BK99" s="211">
        <f>SUM(BK100:BK185)</f>
        <v>0</v>
      </c>
    </row>
    <row r="100" s="2" customFormat="1" ht="24.15" customHeight="1">
      <c r="A100" s="40"/>
      <c r="B100" s="41"/>
      <c r="C100" s="214" t="s">
        <v>79</v>
      </c>
      <c r="D100" s="214" t="s">
        <v>154</v>
      </c>
      <c r="E100" s="215" t="s">
        <v>171</v>
      </c>
      <c r="F100" s="216" t="s">
        <v>172</v>
      </c>
      <c r="G100" s="217" t="s">
        <v>157</v>
      </c>
      <c r="H100" s="218">
        <v>14</v>
      </c>
      <c r="I100" s="219"/>
      <c r="J100" s="220">
        <f>ROUND(I100*H100,2)</f>
        <v>0</v>
      </c>
      <c r="K100" s="216" t="s">
        <v>158</v>
      </c>
      <c r="L100" s="46"/>
      <c r="M100" s="221" t="s">
        <v>19</v>
      </c>
      <c r="N100" s="222" t="s">
        <v>43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0.316</v>
      </c>
      <c r="T100" s="224">
        <f>S100*H100</f>
        <v>4.4240000000000004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159</v>
      </c>
      <c r="AT100" s="225" t="s">
        <v>154</v>
      </c>
      <c r="AU100" s="225" t="s">
        <v>81</v>
      </c>
      <c r="AY100" s="19" t="s">
        <v>152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79</v>
      </c>
      <c r="BK100" s="226">
        <f>ROUND(I100*H100,2)</f>
        <v>0</v>
      </c>
      <c r="BL100" s="19" t="s">
        <v>159</v>
      </c>
      <c r="BM100" s="225" t="s">
        <v>521</v>
      </c>
    </row>
    <row r="101" s="2" customFormat="1">
      <c r="A101" s="40"/>
      <c r="B101" s="41"/>
      <c r="C101" s="42"/>
      <c r="D101" s="227" t="s">
        <v>161</v>
      </c>
      <c r="E101" s="42"/>
      <c r="F101" s="228" t="s">
        <v>174</v>
      </c>
      <c r="G101" s="42"/>
      <c r="H101" s="42"/>
      <c r="I101" s="229"/>
      <c r="J101" s="42"/>
      <c r="K101" s="42"/>
      <c r="L101" s="46"/>
      <c r="M101" s="230"/>
      <c r="N101" s="231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161</v>
      </c>
      <c r="AU101" s="19" t="s">
        <v>81</v>
      </c>
    </row>
    <row r="102" s="13" customFormat="1">
      <c r="A102" s="13"/>
      <c r="B102" s="232"/>
      <c r="C102" s="233"/>
      <c r="D102" s="234" t="s">
        <v>163</v>
      </c>
      <c r="E102" s="235" t="s">
        <v>19</v>
      </c>
      <c r="F102" s="236" t="s">
        <v>175</v>
      </c>
      <c r="G102" s="233"/>
      <c r="H102" s="235" t="s">
        <v>19</v>
      </c>
      <c r="I102" s="237"/>
      <c r="J102" s="233"/>
      <c r="K102" s="233"/>
      <c r="L102" s="238"/>
      <c r="M102" s="239"/>
      <c r="N102" s="240"/>
      <c r="O102" s="240"/>
      <c r="P102" s="240"/>
      <c r="Q102" s="240"/>
      <c r="R102" s="240"/>
      <c r="S102" s="240"/>
      <c r="T102" s="24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2" t="s">
        <v>163</v>
      </c>
      <c r="AU102" s="242" t="s">
        <v>81</v>
      </c>
      <c r="AV102" s="13" t="s">
        <v>79</v>
      </c>
      <c r="AW102" s="13" t="s">
        <v>33</v>
      </c>
      <c r="AX102" s="13" t="s">
        <v>72</v>
      </c>
      <c r="AY102" s="242" t="s">
        <v>152</v>
      </c>
    </row>
    <row r="103" s="14" customFormat="1">
      <c r="A103" s="14"/>
      <c r="B103" s="243"/>
      <c r="C103" s="244"/>
      <c r="D103" s="234" t="s">
        <v>163</v>
      </c>
      <c r="E103" s="245" t="s">
        <v>19</v>
      </c>
      <c r="F103" s="246" t="s">
        <v>967</v>
      </c>
      <c r="G103" s="244"/>
      <c r="H103" s="247">
        <v>14</v>
      </c>
      <c r="I103" s="248"/>
      <c r="J103" s="244"/>
      <c r="K103" s="244"/>
      <c r="L103" s="249"/>
      <c r="M103" s="250"/>
      <c r="N103" s="251"/>
      <c r="O103" s="251"/>
      <c r="P103" s="251"/>
      <c r="Q103" s="251"/>
      <c r="R103" s="251"/>
      <c r="S103" s="251"/>
      <c r="T103" s="252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3" t="s">
        <v>163</v>
      </c>
      <c r="AU103" s="253" t="s">
        <v>81</v>
      </c>
      <c r="AV103" s="14" t="s">
        <v>81</v>
      </c>
      <c r="AW103" s="14" t="s">
        <v>33</v>
      </c>
      <c r="AX103" s="14" t="s">
        <v>79</v>
      </c>
      <c r="AY103" s="253" t="s">
        <v>152</v>
      </c>
    </row>
    <row r="104" s="2" customFormat="1" ht="24.15" customHeight="1">
      <c r="A104" s="40"/>
      <c r="B104" s="41"/>
      <c r="C104" s="214" t="s">
        <v>81</v>
      </c>
      <c r="D104" s="214" t="s">
        <v>154</v>
      </c>
      <c r="E104" s="215" t="s">
        <v>177</v>
      </c>
      <c r="F104" s="216" t="s">
        <v>178</v>
      </c>
      <c r="G104" s="217" t="s">
        <v>179</v>
      </c>
      <c r="H104" s="218">
        <v>28</v>
      </c>
      <c r="I104" s="219"/>
      <c r="J104" s="220">
        <f>ROUND(I104*H104,2)</f>
        <v>0</v>
      </c>
      <c r="K104" s="216" t="s">
        <v>158</v>
      </c>
      <c r="L104" s="46"/>
      <c r="M104" s="221" t="s">
        <v>19</v>
      </c>
      <c r="N104" s="222" t="s">
        <v>43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0.20499999999999999</v>
      </c>
      <c r="T104" s="224">
        <f>S104*H104</f>
        <v>5.7399999999999993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159</v>
      </c>
      <c r="AT104" s="225" t="s">
        <v>154</v>
      </c>
      <c r="AU104" s="225" t="s">
        <v>81</v>
      </c>
      <c r="AY104" s="19" t="s">
        <v>152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79</v>
      </c>
      <c r="BK104" s="226">
        <f>ROUND(I104*H104,2)</f>
        <v>0</v>
      </c>
      <c r="BL104" s="19" t="s">
        <v>159</v>
      </c>
      <c r="BM104" s="225" t="s">
        <v>523</v>
      </c>
    </row>
    <row r="105" s="2" customFormat="1">
      <c r="A105" s="40"/>
      <c r="B105" s="41"/>
      <c r="C105" s="42"/>
      <c r="D105" s="227" t="s">
        <v>161</v>
      </c>
      <c r="E105" s="42"/>
      <c r="F105" s="228" t="s">
        <v>181</v>
      </c>
      <c r="G105" s="42"/>
      <c r="H105" s="42"/>
      <c r="I105" s="229"/>
      <c r="J105" s="42"/>
      <c r="K105" s="42"/>
      <c r="L105" s="46"/>
      <c r="M105" s="230"/>
      <c r="N105" s="231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161</v>
      </c>
      <c r="AU105" s="19" t="s">
        <v>81</v>
      </c>
    </row>
    <row r="106" s="14" customFormat="1">
      <c r="A106" s="14"/>
      <c r="B106" s="243"/>
      <c r="C106" s="244"/>
      <c r="D106" s="234" t="s">
        <v>163</v>
      </c>
      <c r="E106" s="245" t="s">
        <v>19</v>
      </c>
      <c r="F106" s="246" t="s">
        <v>331</v>
      </c>
      <c r="G106" s="244"/>
      <c r="H106" s="247">
        <v>28</v>
      </c>
      <c r="I106" s="248"/>
      <c r="J106" s="244"/>
      <c r="K106" s="244"/>
      <c r="L106" s="249"/>
      <c r="M106" s="250"/>
      <c r="N106" s="251"/>
      <c r="O106" s="251"/>
      <c r="P106" s="251"/>
      <c r="Q106" s="251"/>
      <c r="R106" s="251"/>
      <c r="S106" s="251"/>
      <c r="T106" s="252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3" t="s">
        <v>163</v>
      </c>
      <c r="AU106" s="253" t="s">
        <v>81</v>
      </c>
      <c r="AV106" s="14" t="s">
        <v>81</v>
      </c>
      <c r="AW106" s="14" t="s">
        <v>33</v>
      </c>
      <c r="AX106" s="14" t="s">
        <v>79</v>
      </c>
      <c r="AY106" s="253" t="s">
        <v>152</v>
      </c>
    </row>
    <row r="107" s="2" customFormat="1" ht="16.5" customHeight="1">
      <c r="A107" s="40"/>
      <c r="B107" s="41"/>
      <c r="C107" s="214" t="s">
        <v>170</v>
      </c>
      <c r="D107" s="214" t="s">
        <v>154</v>
      </c>
      <c r="E107" s="215" t="s">
        <v>968</v>
      </c>
      <c r="F107" s="216" t="s">
        <v>969</v>
      </c>
      <c r="G107" s="217" t="s">
        <v>157</v>
      </c>
      <c r="H107" s="218">
        <v>125</v>
      </c>
      <c r="I107" s="219"/>
      <c r="J107" s="220">
        <f>ROUND(I107*H107,2)</f>
        <v>0</v>
      </c>
      <c r="K107" s="216" t="s">
        <v>158</v>
      </c>
      <c r="L107" s="46"/>
      <c r="M107" s="221" t="s">
        <v>19</v>
      </c>
      <c r="N107" s="222" t="s">
        <v>43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159</v>
      </c>
      <c r="AT107" s="225" t="s">
        <v>154</v>
      </c>
      <c r="AU107" s="225" t="s">
        <v>81</v>
      </c>
      <c r="AY107" s="19" t="s">
        <v>152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79</v>
      </c>
      <c r="BK107" s="226">
        <f>ROUND(I107*H107,2)</f>
        <v>0</v>
      </c>
      <c r="BL107" s="19" t="s">
        <v>159</v>
      </c>
      <c r="BM107" s="225" t="s">
        <v>527</v>
      </c>
    </row>
    <row r="108" s="2" customFormat="1">
      <c r="A108" s="40"/>
      <c r="B108" s="41"/>
      <c r="C108" s="42"/>
      <c r="D108" s="227" t="s">
        <v>161</v>
      </c>
      <c r="E108" s="42"/>
      <c r="F108" s="228" t="s">
        <v>970</v>
      </c>
      <c r="G108" s="42"/>
      <c r="H108" s="42"/>
      <c r="I108" s="229"/>
      <c r="J108" s="42"/>
      <c r="K108" s="42"/>
      <c r="L108" s="46"/>
      <c r="M108" s="230"/>
      <c r="N108" s="231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161</v>
      </c>
      <c r="AU108" s="19" t="s">
        <v>81</v>
      </c>
    </row>
    <row r="109" s="14" customFormat="1">
      <c r="A109" s="14"/>
      <c r="B109" s="243"/>
      <c r="C109" s="244"/>
      <c r="D109" s="234" t="s">
        <v>163</v>
      </c>
      <c r="E109" s="245" t="s">
        <v>19</v>
      </c>
      <c r="F109" s="246" t="s">
        <v>971</v>
      </c>
      <c r="G109" s="244"/>
      <c r="H109" s="247">
        <v>125</v>
      </c>
      <c r="I109" s="248"/>
      <c r="J109" s="244"/>
      <c r="K109" s="244"/>
      <c r="L109" s="249"/>
      <c r="M109" s="250"/>
      <c r="N109" s="251"/>
      <c r="O109" s="251"/>
      <c r="P109" s="251"/>
      <c r="Q109" s="251"/>
      <c r="R109" s="251"/>
      <c r="S109" s="251"/>
      <c r="T109" s="252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3" t="s">
        <v>163</v>
      </c>
      <c r="AU109" s="253" t="s">
        <v>81</v>
      </c>
      <c r="AV109" s="14" t="s">
        <v>81</v>
      </c>
      <c r="AW109" s="14" t="s">
        <v>33</v>
      </c>
      <c r="AX109" s="14" t="s">
        <v>79</v>
      </c>
      <c r="AY109" s="253" t="s">
        <v>152</v>
      </c>
    </row>
    <row r="110" s="2" customFormat="1" ht="21.75" customHeight="1">
      <c r="A110" s="40"/>
      <c r="B110" s="41"/>
      <c r="C110" s="214" t="s">
        <v>159</v>
      </c>
      <c r="D110" s="214" t="s">
        <v>154</v>
      </c>
      <c r="E110" s="215" t="s">
        <v>972</v>
      </c>
      <c r="F110" s="216" t="s">
        <v>973</v>
      </c>
      <c r="G110" s="217" t="s">
        <v>186</v>
      </c>
      <c r="H110" s="218">
        <v>202.36000000000001</v>
      </c>
      <c r="I110" s="219"/>
      <c r="J110" s="220">
        <f>ROUND(I110*H110,2)</f>
        <v>0</v>
      </c>
      <c r="K110" s="216" t="s">
        <v>158</v>
      </c>
      <c r="L110" s="46"/>
      <c r="M110" s="221" t="s">
        <v>19</v>
      </c>
      <c r="N110" s="222" t="s">
        <v>43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159</v>
      </c>
      <c r="AT110" s="225" t="s">
        <v>154</v>
      </c>
      <c r="AU110" s="225" t="s">
        <v>81</v>
      </c>
      <c r="AY110" s="19" t="s">
        <v>152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79</v>
      </c>
      <c r="BK110" s="226">
        <f>ROUND(I110*H110,2)</f>
        <v>0</v>
      </c>
      <c r="BL110" s="19" t="s">
        <v>159</v>
      </c>
      <c r="BM110" s="225" t="s">
        <v>532</v>
      </c>
    </row>
    <row r="111" s="2" customFormat="1">
      <c r="A111" s="40"/>
      <c r="B111" s="41"/>
      <c r="C111" s="42"/>
      <c r="D111" s="227" t="s">
        <v>161</v>
      </c>
      <c r="E111" s="42"/>
      <c r="F111" s="228" t="s">
        <v>974</v>
      </c>
      <c r="G111" s="42"/>
      <c r="H111" s="42"/>
      <c r="I111" s="229"/>
      <c r="J111" s="42"/>
      <c r="K111" s="42"/>
      <c r="L111" s="46"/>
      <c r="M111" s="230"/>
      <c r="N111" s="231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161</v>
      </c>
      <c r="AU111" s="19" t="s">
        <v>81</v>
      </c>
    </row>
    <row r="112" s="13" customFormat="1">
      <c r="A112" s="13"/>
      <c r="B112" s="232"/>
      <c r="C112" s="233"/>
      <c r="D112" s="234" t="s">
        <v>163</v>
      </c>
      <c r="E112" s="235" t="s">
        <v>19</v>
      </c>
      <c r="F112" s="236" t="s">
        <v>534</v>
      </c>
      <c r="G112" s="233"/>
      <c r="H112" s="235" t="s">
        <v>19</v>
      </c>
      <c r="I112" s="237"/>
      <c r="J112" s="233"/>
      <c r="K112" s="233"/>
      <c r="L112" s="238"/>
      <c r="M112" s="239"/>
      <c r="N112" s="240"/>
      <c r="O112" s="240"/>
      <c r="P112" s="240"/>
      <c r="Q112" s="240"/>
      <c r="R112" s="240"/>
      <c r="S112" s="240"/>
      <c r="T112" s="24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2" t="s">
        <v>163</v>
      </c>
      <c r="AU112" s="242" t="s">
        <v>81</v>
      </c>
      <c r="AV112" s="13" t="s">
        <v>79</v>
      </c>
      <c r="AW112" s="13" t="s">
        <v>33</v>
      </c>
      <c r="AX112" s="13" t="s">
        <v>72</v>
      </c>
      <c r="AY112" s="242" t="s">
        <v>152</v>
      </c>
    </row>
    <row r="113" s="14" customFormat="1">
      <c r="A113" s="14"/>
      <c r="B113" s="243"/>
      <c r="C113" s="244"/>
      <c r="D113" s="234" t="s">
        <v>163</v>
      </c>
      <c r="E113" s="245" t="s">
        <v>19</v>
      </c>
      <c r="F113" s="246" t="s">
        <v>975</v>
      </c>
      <c r="G113" s="244"/>
      <c r="H113" s="247">
        <v>23.100000000000001</v>
      </c>
      <c r="I113" s="248"/>
      <c r="J113" s="244"/>
      <c r="K113" s="244"/>
      <c r="L113" s="249"/>
      <c r="M113" s="250"/>
      <c r="N113" s="251"/>
      <c r="O113" s="251"/>
      <c r="P113" s="251"/>
      <c r="Q113" s="251"/>
      <c r="R113" s="251"/>
      <c r="S113" s="251"/>
      <c r="T113" s="252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3" t="s">
        <v>163</v>
      </c>
      <c r="AU113" s="253" t="s">
        <v>81</v>
      </c>
      <c r="AV113" s="14" t="s">
        <v>81</v>
      </c>
      <c r="AW113" s="14" t="s">
        <v>33</v>
      </c>
      <c r="AX113" s="14" t="s">
        <v>72</v>
      </c>
      <c r="AY113" s="253" t="s">
        <v>152</v>
      </c>
    </row>
    <row r="114" s="13" customFormat="1">
      <c r="A114" s="13"/>
      <c r="B114" s="232"/>
      <c r="C114" s="233"/>
      <c r="D114" s="234" t="s">
        <v>163</v>
      </c>
      <c r="E114" s="235" t="s">
        <v>19</v>
      </c>
      <c r="F114" s="236" t="s">
        <v>189</v>
      </c>
      <c r="G114" s="233"/>
      <c r="H114" s="235" t="s">
        <v>19</v>
      </c>
      <c r="I114" s="237"/>
      <c r="J114" s="233"/>
      <c r="K114" s="233"/>
      <c r="L114" s="238"/>
      <c r="M114" s="239"/>
      <c r="N114" s="240"/>
      <c r="O114" s="240"/>
      <c r="P114" s="240"/>
      <c r="Q114" s="240"/>
      <c r="R114" s="240"/>
      <c r="S114" s="240"/>
      <c r="T114" s="24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2" t="s">
        <v>163</v>
      </c>
      <c r="AU114" s="242" t="s">
        <v>81</v>
      </c>
      <c r="AV114" s="13" t="s">
        <v>79</v>
      </c>
      <c r="AW114" s="13" t="s">
        <v>33</v>
      </c>
      <c r="AX114" s="13" t="s">
        <v>72</v>
      </c>
      <c r="AY114" s="242" t="s">
        <v>152</v>
      </c>
    </row>
    <row r="115" s="14" customFormat="1">
      <c r="A115" s="14"/>
      <c r="B115" s="243"/>
      <c r="C115" s="244"/>
      <c r="D115" s="234" t="s">
        <v>163</v>
      </c>
      <c r="E115" s="245" t="s">
        <v>19</v>
      </c>
      <c r="F115" s="246" t="s">
        <v>976</v>
      </c>
      <c r="G115" s="244"/>
      <c r="H115" s="247">
        <v>0.66000000000000003</v>
      </c>
      <c r="I115" s="248"/>
      <c r="J115" s="244"/>
      <c r="K115" s="244"/>
      <c r="L115" s="249"/>
      <c r="M115" s="250"/>
      <c r="N115" s="251"/>
      <c r="O115" s="251"/>
      <c r="P115" s="251"/>
      <c r="Q115" s="251"/>
      <c r="R115" s="251"/>
      <c r="S115" s="251"/>
      <c r="T115" s="252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3" t="s">
        <v>163</v>
      </c>
      <c r="AU115" s="253" t="s">
        <v>81</v>
      </c>
      <c r="AV115" s="14" t="s">
        <v>81</v>
      </c>
      <c r="AW115" s="14" t="s">
        <v>33</v>
      </c>
      <c r="AX115" s="14" t="s">
        <v>72</v>
      </c>
      <c r="AY115" s="253" t="s">
        <v>152</v>
      </c>
    </row>
    <row r="116" s="13" customFormat="1">
      <c r="A116" s="13"/>
      <c r="B116" s="232"/>
      <c r="C116" s="233"/>
      <c r="D116" s="234" t="s">
        <v>163</v>
      </c>
      <c r="E116" s="235" t="s">
        <v>19</v>
      </c>
      <c r="F116" s="236" t="s">
        <v>191</v>
      </c>
      <c r="G116" s="233"/>
      <c r="H116" s="235" t="s">
        <v>19</v>
      </c>
      <c r="I116" s="237"/>
      <c r="J116" s="233"/>
      <c r="K116" s="233"/>
      <c r="L116" s="238"/>
      <c r="M116" s="239"/>
      <c r="N116" s="240"/>
      <c r="O116" s="240"/>
      <c r="P116" s="240"/>
      <c r="Q116" s="240"/>
      <c r="R116" s="240"/>
      <c r="S116" s="240"/>
      <c r="T116" s="24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2" t="s">
        <v>163</v>
      </c>
      <c r="AU116" s="242" t="s">
        <v>81</v>
      </c>
      <c r="AV116" s="13" t="s">
        <v>79</v>
      </c>
      <c r="AW116" s="13" t="s">
        <v>33</v>
      </c>
      <c r="AX116" s="13" t="s">
        <v>72</v>
      </c>
      <c r="AY116" s="242" t="s">
        <v>152</v>
      </c>
    </row>
    <row r="117" s="13" customFormat="1">
      <c r="A117" s="13"/>
      <c r="B117" s="232"/>
      <c r="C117" s="233"/>
      <c r="D117" s="234" t="s">
        <v>163</v>
      </c>
      <c r="E117" s="235" t="s">
        <v>19</v>
      </c>
      <c r="F117" s="236" t="s">
        <v>192</v>
      </c>
      <c r="G117" s="233"/>
      <c r="H117" s="235" t="s">
        <v>19</v>
      </c>
      <c r="I117" s="237"/>
      <c r="J117" s="233"/>
      <c r="K117" s="233"/>
      <c r="L117" s="238"/>
      <c r="M117" s="239"/>
      <c r="N117" s="240"/>
      <c r="O117" s="240"/>
      <c r="P117" s="240"/>
      <c r="Q117" s="240"/>
      <c r="R117" s="240"/>
      <c r="S117" s="240"/>
      <c r="T117" s="24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2" t="s">
        <v>163</v>
      </c>
      <c r="AU117" s="242" t="s">
        <v>81</v>
      </c>
      <c r="AV117" s="13" t="s">
        <v>79</v>
      </c>
      <c r="AW117" s="13" t="s">
        <v>33</v>
      </c>
      <c r="AX117" s="13" t="s">
        <v>72</v>
      </c>
      <c r="AY117" s="242" t="s">
        <v>152</v>
      </c>
    </row>
    <row r="118" s="14" customFormat="1">
      <c r="A118" s="14"/>
      <c r="B118" s="243"/>
      <c r="C118" s="244"/>
      <c r="D118" s="234" t="s">
        <v>163</v>
      </c>
      <c r="E118" s="245" t="s">
        <v>19</v>
      </c>
      <c r="F118" s="246" t="s">
        <v>977</v>
      </c>
      <c r="G118" s="244"/>
      <c r="H118" s="247">
        <v>48.600000000000001</v>
      </c>
      <c r="I118" s="248"/>
      <c r="J118" s="244"/>
      <c r="K118" s="244"/>
      <c r="L118" s="249"/>
      <c r="M118" s="250"/>
      <c r="N118" s="251"/>
      <c r="O118" s="251"/>
      <c r="P118" s="251"/>
      <c r="Q118" s="251"/>
      <c r="R118" s="251"/>
      <c r="S118" s="251"/>
      <c r="T118" s="252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3" t="s">
        <v>163</v>
      </c>
      <c r="AU118" s="253" t="s">
        <v>81</v>
      </c>
      <c r="AV118" s="14" t="s">
        <v>81</v>
      </c>
      <c r="AW118" s="14" t="s">
        <v>33</v>
      </c>
      <c r="AX118" s="14" t="s">
        <v>72</v>
      </c>
      <c r="AY118" s="253" t="s">
        <v>152</v>
      </c>
    </row>
    <row r="119" s="13" customFormat="1">
      <c r="A119" s="13"/>
      <c r="B119" s="232"/>
      <c r="C119" s="233"/>
      <c r="D119" s="234" t="s">
        <v>163</v>
      </c>
      <c r="E119" s="235" t="s">
        <v>19</v>
      </c>
      <c r="F119" s="236" t="s">
        <v>978</v>
      </c>
      <c r="G119" s="233"/>
      <c r="H119" s="235" t="s">
        <v>19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2" t="s">
        <v>163</v>
      </c>
      <c r="AU119" s="242" t="s">
        <v>81</v>
      </c>
      <c r="AV119" s="13" t="s">
        <v>79</v>
      </c>
      <c r="AW119" s="13" t="s">
        <v>33</v>
      </c>
      <c r="AX119" s="13" t="s">
        <v>72</v>
      </c>
      <c r="AY119" s="242" t="s">
        <v>152</v>
      </c>
    </row>
    <row r="120" s="14" customFormat="1">
      <c r="A120" s="14"/>
      <c r="B120" s="243"/>
      <c r="C120" s="244"/>
      <c r="D120" s="234" t="s">
        <v>163</v>
      </c>
      <c r="E120" s="245" t="s">
        <v>19</v>
      </c>
      <c r="F120" s="246" t="s">
        <v>979</v>
      </c>
      <c r="G120" s="244"/>
      <c r="H120" s="247">
        <v>130</v>
      </c>
      <c r="I120" s="248"/>
      <c r="J120" s="244"/>
      <c r="K120" s="244"/>
      <c r="L120" s="249"/>
      <c r="M120" s="250"/>
      <c r="N120" s="251"/>
      <c r="O120" s="251"/>
      <c r="P120" s="251"/>
      <c r="Q120" s="251"/>
      <c r="R120" s="251"/>
      <c r="S120" s="251"/>
      <c r="T120" s="252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3" t="s">
        <v>163</v>
      </c>
      <c r="AU120" s="253" t="s">
        <v>81</v>
      </c>
      <c r="AV120" s="14" t="s">
        <v>81</v>
      </c>
      <c r="AW120" s="14" t="s">
        <v>33</v>
      </c>
      <c r="AX120" s="14" t="s">
        <v>72</v>
      </c>
      <c r="AY120" s="253" t="s">
        <v>152</v>
      </c>
    </row>
    <row r="121" s="15" customFormat="1">
      <c r="A121" s="15"/>
      <c r="B121" s="254"/>
      <c r="C121" s="255"/>
      <c r="D121" s="234" t="s">
        <v>163</v>
      </c>
      <c r="E121" s="256" t="s">
        <v>19</v>
      </c>
      <c r="F121" s="257" t="s">
        <v>194</v>
      </c>
      <c r="G121" s="255"/>
      <c r="H121" s="258">
        <v>202.36000000000001</v>
      </c>
      <c r="I121" s="259"/>
      <c r="J121" s="255"/>
      <c r="K121" s="255"/>
      <c r="L121" s="260"/>
      <c r="M121" s="261"/>
      <c r="N121" s="262"/>
      <c r="O121" s="262"/>
      <c r="P121" s="262"/>
      <c r="Q121" s="262"/>
      <c r="R121" s="262"/>
      <c r="S121" s="262"/>
      <c r="T121" s="263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64" t="s">
        <v>163</v>
      </c>
      <c r="AU121" s="264" t="s">
        <v>81</v>
      </c>
      <c r="AV121" s="15" t="s">
        <v>159</v>
      </c>
      <c r="AW121" s="15" t="s">
        <v>33</v>
      </c>
      <c r="AX121" s="15" t="s">
        <v>79</v>
      </c>
      <c r="AY121" s="264" t="s">
        <v>152</v>
      </c>
    </row>
    <row r="122" s="2" customFormat="1" ht="24.15" customHeight="1">
      <c r="A122" s="40"/>
      <c r="B122" s="41"/>
      <c r="C122" s="214" t="s">
        <v>183</v>
      </c>
      <c r="D122" s="214" t="s">
        <v>154</v>
      </c>
      <c r="E122" s="215" t="s">
        <v>538</v>
      </c>
      <c r="F122" s="216" t="s">
        <v>539</v>
      </c>
      <c r="G122" s="217" t="s">
        <v>186</v>
      </c>
      <c r="H122" s="218">
        <v>40.247999999999998</v>
      </c>
      <c r="I122" s="219"/>
      <c r="J122" s="220">
        <f>ROUND(I122*H122,2)</f>
        <v>0</v>
      </c>
      <c r="K122" s="216" t="s">
        <v>158</v>
      </c>
      <c r="L122" s="46"/>
      <c r="M122" s="221" t="s">
        <v>19</v>
      </c>
      <c r="N122" s="222" t="s">
        <v>43</v>
      </c>
      <c r="O122" s="86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159</v>
      </c>
      <c r="AT122" s="225" t="s">
        <v>154</v>
      </c>
      <c r="AU122" s="225" t="s">
        <v>81</v>
      </c>
      <c r="AY122" s="19" t="s">
        <v>152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79</v>
      </c>
      <c r="BK122" s="226">
        <f>ROUND(I122*H122,2)</f>
        <v>0</v>
      </c>
      <c r="BL122" s="19" t="s">
        <v>159</v>
      </c>
      <c r="BM122" s="225" t="s">
        <v>540</v>
      </c>
    </row>
    <row r="123" s="2" customFormat="1">
      <c r="A123" s="40"/>
      <c r="B123" s="41"/>
      <c r="C123" s="42"/>
      <c r="D123" s="227" t="s">
        <v>161</v>
      </c>
      <c r="E123" s="42"/>
      <c r="F123" s="228" t="s">
        <v>541</v>
      </c>
      <c r="G123" s="42"/>
      <c r="H123" s="42"/>
      <c r="I123" s="229"/>
      <c r="J123" s="42"/>
      <c r="K123" s="42"/>
      <c r="L123" s="46"/>
      <c r="M123" s="230"/>
      <c r="N123" s="231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161</v>
      </c>
      <c r="AU123" s="19" t="s">
        <v>81</v>
      </c>
    </row>
    <row r="124" s="13" customFormat="1">
      <c r="A124" s="13"/>
      <c r="B124" s="232"/>
      <c r="C124" s="233"/>
      <c r="D124" s="234" t="s">
        <v>163</v>
      </c>
      <c r="E124" s="235" t="s">
        <v>19</v>
      </c>
      <c r="F124" s="236" t="s">
        <v>200</v>
      </c>
      <c r="G124" s="233"/>
      <c r="H124" s="235" t="s">
        <v>19</v>
      </c>
      <c r="I124" s="237"/>
      <c r="J124" s="233"/>
      <c r="K124" s="233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163</v>
      </c>
      <c r="AU124" s="242" t="s">
        <v>81</v>
      </c>
      <c r="AV124" s="13" t="s">
        <v>79</v>
      </c>
      <c r="AW124" s="13" t="s">
        <v>33</v>
      </c>
      <c r="AX124" s="13" t="s">
        <v>72</v>
      </c>
      <c r="AY124" s="242" t="s">
        <v>152</v>
      </c>
    </row>
    <row r="125" s="14" customFormat="1">
      <c r="A125" s="14"/>
      <c r="B125" s="243"/>
      <c r="C125" s="244"/>
      <c r="D125" s="234" t="s">
        <v>163</v>
      </c>
      <c r="E125" s="245" t="s">
        <v>19</v>
      </c>
      <c r="F125" s="246" t="s">
        <v>542</v>
      </c>
      <c r="G125" s="244"/>
      <c r="H125" s="247">
        <v>40.247999999999998</v>
      </c>
      <c r="I125" s="248"/>
      <c r="J125" s="244"/>
      <c r="K125" s="244"/>
      <c r="L125" s="249"/>
      <c r="M125" s="250"/>
      <c r="N125" s="251"/>
      <c r="O125" s="251"/>
      <c r="P125" s="251"/>
      <c r="Q125" s="251"/>
      <c r="R125" s="251"/>
      <c r="S125" s="251"/>
      <c r="T125" s="25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3" t="s">
        <v>163</v>
      </c>
      <c r="AU125" s="253" t="s">
        <v>81</v>
      </c>
      <c r="AV125" s="14" t="s">
        <v>81</v>
      </c>
      <c r="AW125" s="14" t="s">
        <v>33</v>
      </c>
      <c r="AX125" s="14" t="s">
        <v>79</v>
      </c>
      <c r="AY125" s="253" t="s">
        <v>152</v>
      </c>
    </row>
    <row r="126" s="2" customFormat="1" ht="24.15" customHeight="1">
      <c r="A126" s="40"/>
      <c r="B126" s="41"/>
      <c r="C126" s="214" t="s">
        <v>195</v>
      </c>
      <c r="D126" s="214" t="s">
        <v>154</v>
      </c>
      <c r="E126" s="215" t="s">
        <v>980</v>
      </c>
      <c r="F126" s="216" t="s">
        <v>981</v>
      </c>
      <c r="G126" s="217" t="s">
        <v>186</v>
      </c>
      <c r="H126" s="218">
        <v>22.559999999999999</v>
      </c>
      <c r="I126" s="219"/>
      <c r="J126" s="220">
        <f>ROUND(I126*H126,2)</f>
        <v>0</v>
      </c>
      <c r="K126" s="216" t="s">
        <v>158</v>
      </c>
      <c r="L126" s="46"/>
      <c r="M126" s="221" t="s">
        <v>19</v>
      </c>
      <c r="N126" s="222" t="s">
        <v>43</v>
      </c>
      <c r="O126" s="86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5" t="s">
        <v>159</v>
      </c>
      <c r="AT126" s="225" t="s">
        <v>154</v>
      </c>
      <c r="AU126" s="225" t="s">
        <v>81</v>
      </c>
      <c r="AY126" s="19" t="s">
        <v>152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9" t="s">
        <v>79</v>
      </c>
      <c r="BK126" s="226">
        <f>ROUND(I126*H126,2)</f>
        <v>0</v>
      </c>
      <c r="BL126" s="19" t="s">
        <v>159</v>
      </c>
      <c r="BM126" s="225" t="s">
        <v>982</v>
      </c>
    </row>
    <row r="127" s="2" customFormat="1">
      <c r="A127" s="40"/>
      <c r="B127" s="41"/>
      <c r="C127" s="42"/>
      <c r="D127" s="227" t="s">
        <v>161</v>
      </c>
      <c r="E127" s="42"/>
      <c r="F127" s="228" t="s">
        <v>983</v>
      </c>
      <c r="G127" s="42"/>
      <c r="H127" s="42"/>
      <c r="I127" s="229"/>
      <c r="J127" s="42"/>
      <c r="K127" s="42"/>
      <c r="L127" s="46"/>
      <c r="M127" s="230"/>
      <c r="N127" s="231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161</v>
      </c>
      <c r="AU127" s="19" t="s">
        <v>81</v>
      </c>
    </row>
    <row r="128" s="13" customFormat="1">
      <c r="A128" s="13"/>
      <c r="B128" s="232"/>
      <c r="C128" s="233"/>
      <c r="D128" s="234" t="s">
        <v>163</v>
      </c>
      <c r="E128" s="235" t="s">
        <v>19</v>
      </c>
      <c r="F128" s="236" t="s">
        <v>984</v>
      </c>
      <c r="G128" s="233"/>
      <c r="H128" s="235" t="s">
        <v>19</v>
      </c>
      <c r="I128" s="237"/>
      <c r="J128" s="233"/>
      <c r="K128" s="233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163</v>
      </c>
      <c r="AU128" s="242" t="s">
        <v>81</v>
      </c>
      <c r="AV128" s="13" t="s">
        <v>79</v>
      </c>
      <c r="AW128" s="13" t="s">
        <v>33</v>
      </c>
      <c r="AX128" s="13" t="s">
        <v>72</v>
      </c>
      <c r="AY128" s="242" t="s">
        <v>152</v>
      </c>
    </row>
    <row r="129" s="14" customFormat="1">
      <c r="A129" s="14"/>
      <c r="B129" s="243"/>
      <c r="C129" s="244"/>
      <c r="D129" s="234" t="s">
        <v>163</v>
      </c>
      <c r="E129" s="245" t="s">
        <v>19</v>
      </c>
      <c r="F129" s="246" t="s">
        <v>985</v>
      </c>
      <c r="G129" s="244"/>
      <c r="H129" s="247">
        <v>22.559999999999999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3" t="s">
        <v>163</v>
      </c>
      <c r="AU129" s="253" t="s">
        <v>81</v>
      </c>
      <c r="AV129" s="14" t="s">
        <v>81</v>
      </c>
      <c r="AW129" s="14" t="s">
        <v>33</v>
      </c>
      <c r="AX129" s="14" t="s">
        <v>79</v>
      </c>
      <c r="AY129" s="253" t="s">
        <v>152</v>
      </c>
    </row>
    <row r="130" s="2" customFormat="1" ht="37.8" customHeight="1">
      <c r="A130" s="40"/>
      <c r="B130" s="41"/>
      <c r="C130" s="214" t="s">
        <v>202</v>
      </c>
      <c r="D130" s="214" t="s">
        <v>154</v>
      </c>
      <c r="E130" s="215" t="s">
        <v>203</v>
      </c>
      <c r="F130" s="216" t="s">
        <v>204</v>
      </c>
      <c r="G130" s="217" t="s">
        <v>186</v>
      </c>
      <c r="H130" s="218">
        <v>283.91800000000001</v>
      </c>
      <c r="I130" s="219"/>
      <c r="J130" s="220">
        <f>ROUND(I130*H130,2)</f>
        <v>0</v>
      </c>
      <c r="K130" s="216" t="s">
        <v>158</v>
      </c>
      <c r="L130" s="46"/>
      <c r="M130" s="221" t="s">
        <v>19</v>
      </c>
      <c r="N130" s="222" t="s">
        <v>43</v>
      </c>
      <c r="O130" s="86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5" t="s">
        <v>159</v>
      </c>
      <c r="AT130" s="225" t="s">
        <v>154</v>
      </c>
      <c r="AU130" s="225" t="s">
        <v>81</v>
      </c>
      <c r="AY130" s="19" t="s">
        <v>152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9" t="s">
        <v>79</v>
      </c>
      <c r="BK130" s="226">
        <f>ROUND(I130*H130,2)</f>
        <v>0</v>
      </c>
      <c r="BL130" s="19" t="s">
        <v>159</v>
      </c>
      <c r="BM130" s="225" t="s">
        <v>543</v>
      </c>
    </row>
    <row r="131" s="2" customFormat="1">
      <c r="A131" s="40"/>
      <c r="B131" s="41"/>
      <c r="C131" s="42"/>
      <c r="D131" s="227" t="s">
        <v>161</v>
      </c>
      <c r="E131" s="42"/>
      <c r="F131" s="228" t="s">
        <v>206</v>
      </c>
      <c r="G131" s="42"/>
      <c r="H131" s="42"/>
      <c r="I131" s="229"/>
      <c r="J131" s="42"/>
      <c r="K131" s="42"/>
      <c r="L131" s="46"/>
      <c r="M131" s="230"/>
      <c r="N131" s="231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161</v>
      </c>
      <c r="AU131" s="19" t="s">
        <v>81</v>
      </c>
    </row>
    <row r="132" s="14" customFormat="1">
      <c r="A132" s="14"/>
      <c r="B132" s="243"/>
      <c r="C132" s="244"/>
      <c r="D132" s="234" t="s">
        <v>163</v>
      </c>
      <c r="E132" s="245" t="s">
        <v>19</v>
      </c>
      <c r="F132" s="246" t="s">
        <v>986</v>
      </c>
      <c r="G132" s="244"/>
      <c r="H132" s="247">
        <v>18.75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3" t="s">
        <v>163</v>
      </c>
      <c r="AU132" s="253" t="s">
        <v>81</v>
      </c>
      <c r="AV132" s="14" t="s">
        <v>81</v>
      </c>
      <c r="AW132" s="14" t="s">
        <v>33</v>
      </c>
      <c r="AX132" s="14" t="s">
        <v>72</v>
      </c>
      <c r="AY132" s="253" t="s">
        <v>152</v>
      </c>
    </row>
    <row r="133" s="14" customFormat="1">
      <c r="A133" s="14"/>
      <c r="B133" s="243"/>
      <c r="C133" s="244"/>
      <c r="D133" s="234" t="s">
        <v>163</v>
      </c>
      <c r="E133" s="245" t="s">
        <v>19</v>
      </c>
      <c r="F133" s="246" t="s">
        <v>987</v>
      </c>
      <c r="G133" s="244"/>
      <c r="H133" s="247">
        <v>265.16800000000001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3" t="s">
        <v>163</v>
      </c>
      <c r="AU133" s="253" t="s">
        <v>81</v>
      </c>
      <c r="AV133" s="14" t="s">
        <v>81</v>
      </c>
      <c r="AW133" s="14" t="s">
        <v>33</v>
      </c>
      <c r="AX133" s="14" t="s">
        <v>72</v>
      </c>
      <c r="AY133" s="253" t="s">
        <v>152</v>
      </c>
    </row>
    <row r="134" s="15" customFormat="1">
      <c r="A134" s="15"/>
      <c r="B134" s="254"/>
      <c r="C134" s="255"/>
      <c r="D134" s="234" t="s">
        <v>163</v>
      </c>
      <c r="E134" s="256" t="s">
        <v>19</v>
      </c>
      <c r="F134" s="257" t="s">
        <v>194</v>
      </c>
      <c r="G134" s="255"/>
      <c r="H134" s="258">
        <v>283.91800000000001</v>
      </c>
      <c r="I134" s="259"/>
      <c r="J134" s="255"/>
      <c r="K134" s="255"/>
      <c r="L134" s="260"/>
      <c r="M134" s="261"/>
      <c r="N134" s="262"/>
      <c r="O134" s="262"/>
      <c r="P134" s="262"/>
      <c r="Q134" s="262"/>
      <c r="R134" s="262"/>
      <c r="S134" s="262"/>
      <c r="T134" s="263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4" t="s">
        <v>163</v>
      </c>
      <c r="AU134" s="264" t="s">
        <v>81</v>
      </c>
      <c r="AV134" s="15" t="s">
        <v>159</v>
      </c>
      <c r="AW134" s="15" t="s">
        <v>33</v>
      </c>
      <c r="AX134" s="15" t="s">
        <v>79</v>
      </c>
      <c r="AY134" s="264" t="s">
        <v>152</v>
      </c>
    </row>
    <row r="135" s="2" customFormat="1" ht="37.8" customHeight="1">
      <c r="A135" s="40"/>
      <c r="B135" s="41"/>
      <c r="C135" s="214" t="s">
        <v>208</v>
      </c>
      <c r="D135" s="214" t="s">
        <v>154</v>
      </c>
      <c r="E135" s="215" t="s">
        <v>209</v>
      </c>
      <c r="F135" s="216" t="s">
        <v>670</v>
      </c>
      <c r="G135" s="217" t="s">
        <v>186</v>
      </c>
      <c r="H135" s="218">
        <v>1419.5899999999999</v>
      </c>
      <c r="I135" s="219"/>
      <c r="J135" s="220">
        <f>ROUND(I135*H135,2)</f>
        <v>0</v>
      </c>
      <c r="K135" s="216" t="s">
        <v>158</v>
      </c>
      <c r="L135" s="46"/>
      <c r="M135" s="221" t="s">
        <v>19</v>
      </c>
      <c r="N135" s="222" t="s">
        <v>43</v>
      </c>
      <c r="O135" s="86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5" t="s">
        <v>159</v>
      </c>
      <c r="AT135" s="225" t="s">
        <v>154</v>
      </c>
      <c r="AU135" s="225" t="s">
        <v>81</v>
      </c>
      <c r="AY135" s="19" t="s">
        <v>152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9" t="s">
        <v>79</v>
      </c>
      <c r="BK135" s="226">
        <f>ROUND(I135*H135,2)</f>
        <v>0</v>
      </c>
      <c r="BL135" s="19" t="s">
        <v>159</v>
      </c>
      <c r="BM135" s="225" t="s">
        <v>546</v>
      </c>
    </row>
    <row r="136" s="2" customFormat="1">
      <c r="A136" s="40"/>
      <c r="B136" s="41"/>
      <c r="C136" s="42"/>
      <c r="D136" s="227" t="s">
        <v>161</v>
      </c>
      <c r="E136" s="42"/>
      <c r="F136" s="228" t="s">
        <v>212</v>
      </c>
      <c r="G136" s="42"/>
      <c r="H136" s="42"/>
      <c r="I136" s="229"/>
      <c r="J136" s="42"/>
      <c r="K136" s="42"/>
      <c r="L136" s="46"/>
      <c r="M136" s="230"/>
      <c r="N136" s="231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161</v>
      </c>
      <c r="AU136" s="19" t="s">
        <v>81</v>
      </c>
    </row>
    <row r="137" s="14" customFormat="1">
      <c r="A137" s="14"/>
      <c r="B137" s="243"/>
      <c r="C137" s="244"/>
      <c r="D137" s="234" t="s">
        <v>163</v>
      </c>
      <c r="E137" s="245" t="s">
        <v>19</v>
      </c>
      <c r="F137" s="246" t="s">
        <v>988</v>
      </c>
      <c r="G137" s="244"/>
      <c r="H137" s="247">
        <v>1419.5899999999999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3" t="s">
        <v>163</v>
      </c>
      <c r="AU137" s="253" t="s">
        <v>81</v>
      </c>
      <c r="AV137" s="14" t="s">
        <v>81</v>
      </c>
      <c r="AW137" s="14" t="s">
        <v>33</v>
      </c>
      <c r="AX137" s="14" t="s">
        <v>79</v>
      </c>
      <c r="AY137" s="253" t="s">
        <v>152</v>
      </c>
    </row>
    <row r="138" s="2" customFormat="1" ht="24.15" customHeight="1">
      <c r="A138" s="40"/>
      <c r="B138" s="41"/>
      <c r="C138" s="214" t="s">
        <v>214</v>
      </c>
      <c r="D138" s="214" t="s">
        <v>154</v>
      </c>
      <c r="E138" s="215" t="s">
        <v>928</v>
      </c>
      <c r="F138" s="216" t="s">
        <v>929</v>
      </c>
      <c r="G138" s="217" t="s">
        <v>186</v>
      </c>
      <c r="H138" s="218">
        <v>283.91800000000001</v>
      </c>
      <c r="I138" s="219"/>
      <c r="J138" s="220">
        <f>ROUND(I138*H138,2)</f>
        <v>0</v>
      </c>
      <c r="K138" s="216" t="s">
        <v>158</v>
      </c>
      <c r="L138" s="46"/>
      <c r="M138" s="221" t="s">
        <v>19</v>
      </c>
      <c r="N138" s="222" t="s">
        <v>43</v>
      </c>
      <c r="O138" s="86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5" t="s">
        <v>159</v>
      </c>
      <c r="AT138" s="225" t="s">
        <v>154</v>
      </c>
      <c r="AU138" s="225" t="s">
        <v>81</v>
      </c>
      <c r="AY138" s="19" t="s">
        <v>152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9" t="s">
        <v>79</v>
      </c>
      <c r="BK138" s="226">
        <f>ROUND(I138*H138,2)</f>
        <v>0</v>
      </c>
      <c r="BL138" s="19" t="s">
        <v>159</v>
      </c>
      <c r="BM138" s="225" t="s">
        <v>548</v>
      </c>
    </row>
    <row r="139" s="2" customFormat="1">
      <c r="A139" s="40"/>
      <c r="B139" s="41"/>
      <c r="C139" s="42"/>
      <c r="D139" s="227" t="s">
        <v>161</v>
      </c>
      <c r="E139" s="42"/>
      <c r="F139" s="228" t="s">
        <v>930</v>
      </c>
      <c r="G139" s="42"/>
      <c r="H139" s="42"/>
      <c r="I139" s="229"/>
      <c r="J139" s="42"/>
      <c r="K139" s="42"/>
      <c r="L139" s="46"/>
      <c r="M139" s="230"/>
      <c r="N139" s="231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161</v>
      </c>
      <c r="AU139" s="19" t="s">
        <v>81</v>
      </c>
    </row>
    <row r="140" s="2" customFormat="1" ht="24.15" customHeight="1">
      <c r="A140" s="40"/>
      <c r="B140" s="41"/>
      <c r="C140" s="214" t="s">
        <v>219</v>
      </c>
      <c r="D140" s="214" t="s">
        <v>154</v>
      </c>
      <c r="E140" s="215" t="s">
        <v>220</v>
      </c>
      <c r="F140" s="216" t="s">
        <v>221</v>
      </c>
      <c r="G140" s="217" t="s">
        <v>186</v>
      </c>
      <c r="H140" s="218">
        <v>19.699999999999999</v>
      </c>
      <c r="I140" s="219"/>
      <c r="J140" s="220">
        <f>ROUND(I140*H140,2)</f>
        <v>0</v>
      </c>
      <c r="K140" s="216" t="s">
        <v>158</v>
      </c>
      <c r="L140" s="46"/>
      <c r="M140" s="221" t="s">
        <v>19</v>
      </c>
      <c r="N140" s="222" t="s">
        <v>43</v>
      </c>
      <c r="O140" s="86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5" t="s">
        <v>159</v>
      </c>
      <c r="AT140" s="225" t="s">
        <v>154</v>
      </c>
      <c r="AU140" s="225" t="s">
        <v>81</v>
      </c>
      <c r="AY140" s="19" t="s">
        <v>152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9" t="s">
        <v>79</v>
      </c>
      <c r="BK140" s="226">
        <f>ROUND(I140*H140,2)</f>
        <v>0</v>
      </c>
      <c r="BL140" s="19" t="s">
        <v>159</v>
      </c>
      <c r="BM140" s="225" t="s">
        <v>549</v>
      </c>
    </row>
    <row r="141" s="2" customFormat="1">
      <c r="A141" s="40"/>
      <c r="B141" s="41"/>
      <c r="C141" s="42"/>
      <c r="D141" s="227" t="s">
        <v>161</v>
      </c>
      <c r="E141" s="42"/>
      <c r="F141" s="228" t="s">
        <v>223</v>
      </c>
      <c r="G141" s="42"/>
      <c r="H141" s="42"/>
      <c r="I141" s="229"/>
      <c r="J141" s="42"/>
      <c r="K141" s="42"/>
      <c r="L141" s="46"/>
      <c r="M141" s="230"/>
      <c r="N141" s="231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161</v>
      </c>
      <c r="AU141" s="19" t="s">
        <v>81</v>
      </c>
    </row>
    <row r="142" s="13" customFormat="1">
      <c r="A142" s="13"/>
      <c r="B142" s="232"/>
      <c r="C142" s="233"/>
      <c r="D142" s="234" t="s">
        <v>163</v>
      </c>
      <c r="E142" s="235" t="s">
        <v>19</v>
      </c>
      <c r="F142" s="236" t="s">
        <v>534</v>
      </c>
      <c r="G142" s="233"/>
      <c r="H142" s="235" t="s">
        <v>19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163</v>
      </c>
      <c r="AU142" s="242" t="s">
        <v>81</v>
      </c>
      <c r="AV142" s="13" t="s">
        <v>79</v>
      </c>
      <c r="AW142" s="13" t="s">
        <v>33</v>
      </c>
      <c r="AX142" s="13" t="s">
        <v>72</v>
      </c>
      <c r="AY142" s="242" t="s">
        <v>152</v>
      </c>
    </row>
    <row r="143" s="14" customFormat="1">
      <c r="A143" s="14"/>
      <c r="B143" s="243"/>
      <c r="C143" s="244"/>
      <c r="D143" s="234" t="s">
        <v>163</v>
      </c>
      <c r="E143" s="245" t="s">
        <v>19</v>
      </c>
      <c r="F143" s="246" t="s">
        <v>550</v>
      </c>
      <c r="G143" s="244"/>
      <c r="H143" s="247">
        <v>8.6500000000000004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3" t="s">
        <v>163</v>
      </c>
      <c r="AU143" s="253" t="s">
        <v>81</v>
      </c>
      <c r="AV143" s="14" t="s">
        <v>81</v>
      </c>
      <c r="AW143" s="14" t="s">
        <v>33</v>
      </c>
      <c r="AX143" s="14" t="s">
        <v>72</v>
      </c>
      <c r="AY143" s="253" t="s">
        <v>152</v>
      </c>
    </row>
    <row r="144" s="13" customFormat="1">
      <c r="A144" s="13"/>
      <c r="B144" s="232"/>
      <c r="C144" s="233"/>
      <c r="D144" s="234" t="s">
        <v>163</v>
      </c>
      <c r="E144" s="235" t="s">
        <v>19</v>
      </c>
      <c r="F144" s="236" t="s">
        <v>189</v>
      </c>
      <c r="G144" s="233"/>
      <c r="H144" s="235" t="s">
        <v>19</v>
      </c>
      <c r="I144" s="237"/>
      <c r="J144" s="233"/>
      <c r="K144" s="233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163</v>
      </c>
      <c r="AU144" s="242" t="s">
        <v>81</v>
      </c>
      <c r="AV144" s="13" t="s">
        <v>79</v>
      </c>
      <c r="AW144" s="13" t="s">
        <v>33</v>
      </c>
      <c r="AX144" s="13" t="s">
        <v>72</v>
      </c>
      <c r="AY144" s="242" t="s">
        <v>152</v>
      </c>
    </row>
    <row r="145" s="14" customFormat="1">
      <c r="A145" s="14"/>
      <c r="B145" s="243"/>
      <c r="C145" s="244"/>
      <c r="D145" s="234" t="s">
        <v>163</v>
      </c>
      <c r="E145" s="245" t="s">
        <v>19</v>
      </c>
      <c r="F145" s="246" t="s">
        <v>551</v>
      </c>
      <c r="G145" s="244"/>
      <c r="H145" s="247">
        <v>2.6000000000000001</v>
      </c>
      <c r="I145" s="248"/>
      <c r="J145" s="244"/>
      <c r="K145" s="244"/>
      <c r="L145" s="249"/>
      <c r="M145" s="250"/>
      <c r="N145" s="251"/>
      <c r="O145" s="251"/>
      <c r="P145" s="251"/>
      <c r="Q145" s="251"/>
      <c r="R145" s="251"/>
      <c r="S145" s="251"/>
      <c r="T145" s="25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3" t="s">
        <v>163</v>
      </c>
      <c r="AU145" s="253" t="s">
        <v>81</v>
      </c>
      <c r="AV145" s="14" t="s">
        <v>81</v>
      </c>
      <c r="AW145" s="14" t="s">
        <v>33</v>
      </c>
      <c r="AX145" s="14" t="s">
        <v>72</v>
      </c>
      <c r="AY145" s="253" t="s">
        <v>152</v>
      </c>
    </row>
    <row r="146" s="13" customFormat="1">
      <c r="A146" s="13"/>
      <c r="B146" s="232"/>
      <c r="C146" s="233"/>
      <c r="D146" s="234" t="s">
        <v>163</v>
      </c>
      <c r="E146" s="235" t="s">
        <v>19</v>
      </c>
      <c r="F146" s="236" t="s">
        <v>225</v>
      </c>
      <c r="G146" s="233"/>
      <c r="H146" s="235" t="s">
        <v>19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163</v>
      </c>
      <c r="AU146" s="242" t="s">
        <v>81</v>
      </c>
      <c r="AV146" s="13" t="s">
        <v>79</v>
      </c>
      <c r="AW146" s="13" t="s">
        <v>33</v>
      </c>
      <c r="AX146" s="13" t="s">
        <v>72</v>
      </c>
      <c r="AY146" s="242" t="s">
        <v>152</v>
      </c>
    </row>
    <row r="147" s="14" customFormat="1">
      <c r="A147" s="14"/>
      <c r="B147" s="243"/>
      <c r="C147" s="244"/>
      <c r="D147" s="234" t="s">
        <v>163</v>
      </c>
      <c r="E147" s="245" t="s">
        <v>19</v>
      </c>
      <c r="F147" s="246" t="s">
        <v>552</v>
      </c>
      <c r="G147" s="244"/>
      <c r="H147" s="247">
        <v>8.4499999999999993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3" t="s">
        <v>163</v>
      </c>
      <c r="AU147" s="253" t="s">
        <v>81</v>
      </c>
      <c r="AV147" s="14" t="s">
        <v>81</v>
      </c>
      <c r="AW147" s="14" t="s">
        <v>33</v>
      </c>
      <c r="AX147" s="14" t="s">
        <v>72</v>
      </c>
      <c r="AY147" s="253" t="s">
        <v>152</v>
      </c>
    </row>
    <row r="148" s="15" customFormat="1">
      <c r="A148" s="15"/>
      <c r="B148" s="254"/>
      <c r="C148" s="255"/>
      <c r="D148" s="234" t="s">
        <v>163</v>
      </c>
      <c r="E148" s="256" t="s">
        <v>19</v>
      </c>
      <c r="F148" s="257" t="s">
        <v>194</v>
      </c>
      <c r="G148" s="255"/>
      <c r="H148" s="258">
        <v>19.699999999999999</v>
      </c>
      <c r="I148" s="259"/>
      <c r="J148" s="255"/>
      <c r="K148" s="255"/>
      <c r="L148" s="260"/>
      <c r="M148" s="261"/>
      <c r="N148" s="262"/>
      <c r="O148" s="262"/>
      <c r="P148" s="262"/>
      <c r="Q148" s="262"/>
      <c r="R148" s="262"/>
      <c r="S148" s="262"/>
      <c r="T148" s="263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4" t="s">
        <v>163</v>
      </c>
      <c r="AU148" s="264" t="s">
        <v>81</v>
      </c>
      <c r="AV148" s="15" t="s">
        <v>159</v>
      </c>
      <c r="AW148" s="15" t="s">
        <v>33</v>
      </c>
      <c r="AX148" s="15" t="s">
        <v>79</v>
      </c>
      <c r="AY148" s="264" t="s">
        <v>152</v>
      </c>
    </row>
    <row r="149" s="2" customFormat="1" ht="16.5" customHeight="1">
      <c r="A149" s="40"/>
      <c r="B149" s="41"/>
      <c r="C149" s="265" t="s">
        <v>227</v>
      </c>
      <c r="D149" s="265" t="s">
        <v>228</v>
      </c>
      <c r="E149" s="266" t="s">
        <v>229</v>
      </c>
      <c r="F149" s="267" t="s">
        <v>230</v>
      </c>
      <c r="G149" s="268" t="s">
        <v>231</v>
      </c>
      <c r="H149" s="269">
        <v>39.399999999999999</v>
      </c>
      <c r="I149" s="270"/>
      <c r="J149" s="271">
        <f>ROUND(I149*H149,2)</f>
        <v>0</v>
      </c>
      <c r="K149" s="267" t="s">
        <v>158</v>
      </c>
      <c r="L149" s="272"/>
      <c r="M149" s="273" t="s">
        <v>19</v>
      </c>
      <c r="N149" s="274" t="s">
        <v>43</v>
      </c>
      <c r="O149" s="86"/>
      <c r="P149" s="223">
        <f>O149*H149</f>
        <v>0</v>
      </c>
      <c r="Q149" s="223">
        <v>1</v>
      </c>
      <c r="R149" s="223">
        <f>Q149*H149</f>
        <v>39.399999999999999</v>
      </c>
      <c r="S149" s="223">
        <v>0</v>
      </c>
      <c r="T149" s="224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5" t="s">
        <v>208</v>
      </c>
      <c r="AT149" s="225" t="s">
        <v>228</v>
      </c>
      <c r="AU149" s="225" t="s">
        <v>81</v>
      </c>
      <c r="AY149" s="19" t="s">
        <v>152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9" t="s">
        <v>79</v>
      </c>
      <c r="BK149" s="226">
        <f>ROUND(I149*H149,2)</f>
        <v>0</v>
      </c>
      <c r="BL149" s="19" t="s">
        <v>159</v>
      </c>
      <c r="BM149" s="225" t="s">
        <v>553</v>
      </c>
    </row>
    <row r="150" s="14" customFormat="1">
      <c r="A150" s="14"/>
      <c r="B150" s="243"/>
      <c r="C150" s="244"/>
      <c r="D150" s="234" t="s">
        <v>163</v>
      </c>
      <c r="E150" s="245" t="s">
        <v>19</v>
      </c>
      <c r="F150" s="246" t="s">
        <v>554</v>
      </c>
      <c r="G150" s="244"/>
      <c r="H150" s="247">
        <v>39.399999999999999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163</v>
      </c>
      <c r="AU150" s="253" t="s">
        <v>81</v>
      </c>
      <c r="AV150" s="14" t="s">
        <v>81</v>
      </c>
      <c r="AW150" s="14" t="s">
        <v>33</v>
      </c>
      <c r="AX150" s="14" t="s">
        <v>79</v>
      </c>
      <c r="AY150" s="253" t="s">
        <v>152</v>
      </c>
    </row>
    <row r="151" s="2" customFormat="1" ht="24.15" customHeight="1">
      <c r="A151" s="40"/>
      <c r="B151" s="41"/>
      <c r="C151" s="214" t="s">
        <v>8</v>
      </c>
      <c r="D151" s="214" t="s">
        <v>154</v>
      </c>
      <c r="E151" s="215" t="s">
        <v>234</v>
      </c>
      <c r="F151" s="216" t="s">
        <v>235</v>
      </c>
      <c r="G151" s="217" t="s">
        <v>231</v>
      </c>
      <c r="H151" s="218">
        <v>511.05200000000002</v>
      </c>
      <c r="I151" s="219"/>
      <c r="J151" s="220">
        <f>ROUND(I151*H151,2)</f>
        <v>0</v>
      </c>
      <c r="K151" s="216" t="s">
        <v>158</v>
      </c>
      <c r="L151" s="46"/>
      <c r="M151" s="221" t="s">
        <v>19</v>
      </c>
      <c r="N151" s="222" t="s">
        <v>43</v>
      </c>
      <c r="O151" s="86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5" t="s">
        <v>159</v>
      </c>
      <c r="AT151" s="225" t="s">
        <v>154</v>
      </c>
      <c r="AU151" s="225" t="s">
        <v>81</v>
      </c>
      <c r="AY151" s="19" t="s">
        <v>152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9" t="s">
        <v>79</v>
      </c>
      <c r="BK151" s="226">
        <f>ROUND(I151*H151,2)</f>
        <v>0</v>
      </c>
      <c r="BL151" s="19" t="s">
        <v>159</v>
      </c>
      <c r="BM151" s="225" t="s">
        <v>555</v>
      </c>
    </row>
    <row r="152" s="2" customFormat="1">
      <c r="A152" s="40"/>
      <c r="B152" s="41"/>
      <c r="C152" s="42"/>
      <c r="D152" s="227" t="s">
        <v>161</v>
      </c>
      <c r="E152" s="42"/>
      <c r="F152" s="228" t="s">
        <v>237</v>
      </c>
      <c r="G152" s="42"/>
      <c r="H152" s="42"/>
      <c r="I152" s="229"/>
      <c r="J152" s="42"/>
      <c r="K152" s="42"/>
      <c r="L152" s="46"/>
      <c r="M152" s="230"/>
      <c r="N152" s="231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161</v>
      </c>
      <c r="AU152" s="19" t="s">
        <v>81</v>
      </c>
    </row>
    <row r="153" s="14" customFormat="1">
      <c r="A153" s="14"/>
      <c r="B153" s="243"/>
      <c r="C153" s="244"/>
      <c r="D153" s="234" t="s">
        <v>163</v>
      </c>
      <c r="E153" s="245" t="s">
        <v>19</v>
      </c>
      <c r="F153" s="246" t="s">
        <v>989</v>
      </c>
      <c r="G153" s="244"/>
      <c r="H153" s="247">
        <v>511.05200000000002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3" t="s">
        <v>163</v>
      </c>
      <c r="AU153" s="253" t="s">
        <v>81</v>
      </c>
      <c r="AV153" s="14" t="s">
        <v>81</v>
      </c>
      <c r="AW153" s="14" t="s">
        <v>33</v>
      </c>
      <c r="AX153" s="14" t="s">
        <v>79</v>
      </c>
      <c r="AY153" s="253" t="s">
        <v>152</v>
      </c>
    </row>
    <row r="154" s="2" customFormat="1" ht="24.15" customHeight="1">
      <c r="A154" s="40"/>
      <c r="B154" s="41"/>
      <c r="C154" s="214" t="s">
        <v>239</v>
      </c>
      <c r="D154" s="214" t="s">
        <v>154</v>
      </c>
      <c r="E154" s="215" t="s">
        <v>240</v>
      </c>
      <c r="F154" s="216" t="s">
        <v>241</v>
      </c>
      <c r="G154" s="217" t="s">
        <v>186</v>
      </c>
      <c r="H154" s="218">
        <v>283.91800000000001</v>
      </c>
      <c r="I154" s="219"/>
      <c r="J154" s="220">
        <f>ROUND(I154*H154,2)</f>
        <v>0</v>
      </c>
      <c r="K154" s="216" t="s">
        <v>158</v>
      </c>
      <c r="L154" s="46"/>
      <c r="M154" s="221" t="s">
        <v>19</v>
      </c>
      <c r="N154" s="222" t="s">
        <v>43</v>
      </c>
      <c r="O154" s="86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5" t="s">
        <v>159</v>
      </c>
      <c r="AT154" s="225" t="s">
        <v>154</v>
      </c>
      <c r="AU154" s="225" t="s">
        <v>81</v>
      </c>
      <c r="AY154" s="19" t="s">
        <v>152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9" t="s">
        <v>79</v>
      </c>
      <c r="BK154" s="226">
        <f>ROUND(I154*H154,2)</f>
        <v>0</v>
      </c>
      <c r="BL154" s="19" t="s">
        <v>159</v>
      </c>
      <c r="BM154" s="225" t="s">
        <v>557</v>
      </c>
    </row>
    <row r="155" s="2" customFormat="1">
      <c r="A155" s="40"/>
      <c r="B155" s="41"/>
      <c r="C155" s="42"/>
      <c r="D155" s="227" t="s">
        <v>161</v>
      </c>
      <c r="E155" s="42"/>
      <c r="F155" s="228" t="s">
        <v>243</v>
      </c>
      <c r="G155" s="42"/>
      <c r="H155" s="42"/>
      <c r="I155" s="229"/>
      <c r="J155" s="42"/>
      <c r="K155" s="42"/>
      <c r="L155" s="46"/>
      <c r="M155" s="230"/>
      <c r="N155" s="231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161</v>
      </c>
      <c r="AU155" s="19" t="s">
        <v>81</v>
      </c>
    </row>
    <row r="156" s="14" customFormat="1">
      <c r="A156" s="14"/>
      <c r="B156" s="243"/>
      <c r="C156" s="244"/>
      <c r="D156" s="234" t="s">
        <v>163</v>
      </c>
      <c r="E156" s="245" t="s">
        <v>19</v>
      </c>
      <c r="F156" s="246" t="s">
        <v>990</v>
      </c>
      <c r="G156" s="244"/>
      <c r="H156" s="247">
        <v>283.91800000000001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163</v>
      </c>
      <c r="AU156" s="253" t="s">
        <v>81</v>
      </c>
      <c r="AV156" s="14" t="s">
        <v>81</v>
      </c>
      <c r="AW156" s="14" t="s">
        <v>33</v>
      </c>
      <c r="AX156" s="14" t="s">
        <v>79</v>
      </c>
      <c r="AY156" s="253" t="s">
        <v>152</v>
      </c>
    </row>
    <row r="157" s="2" customFormat="1" ht="24.15" customHeight="1">
      <c r="A157" s="40"/>
      <c r="B157" s="41"/>
      <c r="C157" s="214" t="s">
        <v>245</v>
      </c>
      <c r="D157" s="214" t="s">
        <v>154</v>
      </c>
      <c r="E157" s="215" t="s">
        <v>246</v>
      </c>
      <c r="F157" s="216" t="s">
        <v>247</v>
      </c>
      <c r="G157" s="217" t="s">
        <v>186</v>
      </c>
      <c r="H157" s="218">
        <v>9.6400000000000006</v>
      </c>
      <c r="I157" s="219"/>
      <c r="J157" s="220">
        <f>ROUND(I157*H157,2)</f>
        <v>0</v>
      </c>
      <c r="K157" s="216" t="s">
        <v>158</v>
      </c>
      <c r="L157" s="46"/>
      <c r="M157" s="221" t="s">
        <v>19</v>
      </c>
      <c r="N157" s="222" t="s">
        <v>43</v>
      </c>
      <c r="O157" s="86"/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5" t="s">
        <v>159</v>
      </c>
      <c r="AT157" s="225" t="s">
        <v>154</v>
      </c>
      <c r="AU157" s="225" t="s">
        <v>81</v>
      </c>
      <c r="AY157" s="19" t="s">
        <v>152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9" t="s">
        <v>79</v>
      </c>
      <c r="BK157" s="226">
        <f>ROUND(I157*H157,2)</f>
        <v>0</v>
      </c>
      <c r="BL157" s="19" t="s">
        <v>159</v>
      </c>
      <c r="BM157" s="225" t="s">
        <v>559</v>
      </c>
    </row>
    <row r="158" s="2" customFormat="1">
      <c r="A158" s="40"/>
      <c r="B158" s="41"/>
      <c r="C158" s="42"/>
      <c r="D158" s="227" t="s">
        <v>161</v>
      </c>
      <c r="E158" s="42"/>
      <c r="F158" s="228" t="s">
        <v>249</v>
      </c>
      <c r="G158" s="42"/>
      <c r="H158" s="42"/>
      <c r="I158" s="229"/>
      <c r="J158" s="42"/>
      <c r="K158" s="42"/>
      <c r="L158" s="46"/>
      <c r="M158" s="230"/>
      <c r="N158" s="231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161</v>
      </c>
      <c r="AU158" s="19" t="s">
        <v>81</v>
      </c>
    </row>
    <row r="159" s="13" customFormat="1">
      <c r="A159" s="13"/>
      <c r="B159" s="232"/>
      <c r="C159" s="233"/>
      <c r="D159" s="234" t="s">
        <v>163</v>
      </c>
      <c r="E159" s="235" t="s">
        <v>19</v>
      </c>
      <c r="F159" s="236" t="s">
        <v>250</v>
      </c>
      <c r="G159" s="233"/>
      <c r="H159" s="235" t="s">
        <v>19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163</v>
      </c>
      <c r="AU159" s="242" t="s">
        <v>81</v>
      </c>
      <c r="AV159" s="13" t="s">
        <v>79</v>
      </c>
      <c r="AW159" s="13" t="s">
        <v>33</v>
      </c>
      <c r="AX159" s="13" t="s">
        <v>72</v>
      </c>
      <c r="AY159" s="242" t="s">
        <v>152</v>
      </c>
    </row>
    <row r="160" s="14" customFormat="1">
      <c r="A160" s="14"/>
      <c r="B160" s="243"/>
      <c r="C160" s="244"/>
      <c r="D160" s="234" t="s">
        <v>163</v>
      </c>
      <c r="E160" s="245" t="s">
        <v>19</v>
      </c>
      <c r="F160" s="246" t="s">
        <v>560</v>
      </c>
      <c r="G160" s="244"/>
      <c r="H160" s="247">
        <v>40.247999999999998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3" t="s">
        <v>163</v>
      </c>
      <c r="AU160" s="253" t="s">
        <v>81</v>
      </c>
      <c r="AV160" s="14" t="s">
        <v>81</v>
      </c>
      <c r="AW160" s="14" t="s">
        <v>33</v>
      </c>
      <c r="AX160" s="14" t="s">
        <v>72</v>
      </c>
      <c r="AY160" s="253" t="s">
        <v>152</v>
      </c>
    </row>
    <row r="161" s="14" customFormat="1">
      <c r="A161" s="14"/>
      <c r="B161" s="243"/>
      <c r="C161" s="244"/>
      <c r="D161" s="234" t="s">
        <v>163</v>
      </c>
      <c r="E161" s="245" t="s">
        <v>19</v>
      </c>
      <c r="F161" s="246" t="s">
        <v>561</v>
      </c>
      <c r="G161" s="244"/>
      <c r="H161" s="247">
        <v>-4.4720000000000004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163</v>
      </c>
      <c r="AU161" s="253" t="s">
        <v>81</v>
      </c>
      <c r="AV161" s="14" t="s">
        <v>81</v>
      </c>
      <c r="AW161" s="14" t="s">
        <v>33</v>
      </c>
      <c r="AX161" s="14" t="s">
        <v>72</v>
      </c>
      <c r="AY161" s="253" t="s">
        <v>152</v>
      </c>
    </row>
    <row r="162" s="14" customFormat="1">
      <c r="A162" s="14"/>
      <c r="B162" s="243"/>
      <c r="C162" s="244"/>
      <c r="D162" s="234" t="s">
        <v>163</v>
      </c>
      <c r="E162" s="245" t="s">
        <v>19</v>
      </c>
      <c r="F162" s="246" t="s">
        <v>562</v>
      </c>
      <c r="G162" s="244"/>
      <c r="H162" s="247">
        <v>-26.135999999999999</v>
      </c>
      <c r="I162" s="248"/>
      <c r="J162" s="244"/>
      <c r="K162" s="244"/>
      <c r="L162" s="249"/>
      <c r="M162" s="250"/>
      <c r="N162" s="251"/>
      <c r="O162" s="251"/>
      <c r="P162" s="251"/>
      <c r="Q162" s="251"/>
      <c r="R162" s="251"/>
      <c r="S162" s="251"/>
      <c r="T162" s="25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3" t="s">
        <v>163</v>
      </c>
      <c r="AU162" s="253" t="s">
        <v>81</v>
      </c>
      <c r="AV162" s="14" t="s">
        <v>81</v>
      </c>
      <c r="AW162" s="14" t="s">
        <v>33</v>
      </c>
      <c r="AX162" s="14" t="s">
        <v>72</v>
      </c>
      <c r="AY162" s="253" t="s">
        <v>152</v>
      </c>
    </row>
    <row r="163" s="15" customFormat="1">
      <c r="A163" s="15"/>
      <c r="B163" s="254"/>
      <c r="C163" s="255"/>
      <c r="D163" s="234" t="s">
        <v>163</v>
      </c>
      <c r="E163" s="256" t="s">
        <v>19</v>
      </c>
      <c r="F163" s="257" t="s">
        <v>194</v>
      </c>
      <c r="G163" s="255"/>
      <c r="H163" s="258">
        <v>9.6400000000000006</v>
      </c>
      <c r="I163" s="259"/>
      <c r="J163" s="255"/>
      <c r="K163" s="255"/>
      <c r="L163" s="260"/>
      <c r="M163" s="261"/>
      <c r="N163" s="262"/>
      <c r="O163" s="262"/>
      <c r="P163" s="262"/>
      <c r="Q163" s="262"/>
      <c r="R163" s="262"/>
      <c r="S163" s="262"/>
      <c r="T163" s="263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4" t="s">
        <v>163</v>
      </c>
      <c r="AU163" s="264" t="s">
        <v>81</v>
      </c>
      <c r="AV163" s="15" t="s">
        <v>159</v>
      </c>
      <c r="AW163" s="15" t="s">
        <v>33</v>
      </c>
      <c r="AX163" s="15" t="s">
        <v>79</v>
      </c>
      <c r="AY163" s="264" t="s">
        <v>152</v>
      </c>
    </row>
    <row r="164" s="2" customFormat="1" ht="16.5" customHeight="1">
      <c r="A164" s="40"/>
      <c r="B164" s="41"/>
      <c r="C164" s="265" t="s">
        <v>254</v>
      </c>
      <c r="D164" s="265" t="s">
        <v>228</v>
      </c>
      <c r="E164" s="266" t="s">
        <v>255</v>
      </c>
      <c r="F164" s="267" t="s">
        <v>256</v>
      </c>
      <c r="G164" s="268" t="s">
        <v>231</v>
      </c>
      <c r="H164" s="269">
        <v>19.280000000000001</v>
      </c>
      <c r="I164" s="270"/>
      <c r="J164" s="271">
        <f>ROUND(I164*H164,2)</f>
        <v>0</v>
      </c>
      <c r="K164" s="267" t="s">
        <v>158</v>
      </c>
      <c r="L164" s="272"/>
      <c r="M164" s="273" t="s">
        <v>19</v>
      </c>
      <c r="N164" s="274" t="s">
        <v>43</v>
      </c>
      <c r="O164" s="86"/>
      <c r="P164" s="223">
        <f>O164*H164</f>
        <v>0</v>
      </c>
      <c r="Q164" s="223">
        <v>1</v>
      </c>
      <c r="R164" s="223">
        <f>Q164*H164</f>
        <v>19.280000000000001</v>
      </c>
      <c r="S164" s="223">
        <v>0</v>
      </c>
      <c r="T164" s="224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5" t="s">
        <v>208</v>
      </c>
      <c r="AT164" s="225" t="s">
        <v>228</v>
      </c>
      <c r="AU164" s="225" t="s">
        <v>81</v>
      </c>
      <c r="AY164" s="19" t="s">
        <v>152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9" t="s">
        <v>79</v>
      </c>
      <c r="BK164" s="226">
        <f>ROUND(I164*H164,2)</f>
        <v>0</v>
      </c>
      <c r="BL164" s="19" t="s">
        <v>159</v>
      </c>
      <c r="BM164" s="225" t="s">
        <v>563</v>
      </c>
    </row>
    <row r="165" s="14" customFormat="1">
      <c r="A165" s="14"/>
      <c r="B165" s="243"/>
      <c r="C165" s="244"/>
      <c r="D165" s="234" t="s">
        <v>163</v>
      </c>
      <c r="E165" s="245" t="s">
        <v>19</v>
      </c>
      <c r="F165" s="246" t="s">
        <v>564</v>
      </c>
      <c r="G165" s="244"/>
      <c r="H165" s="247">
        <v>19.280000000000001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3" t="s">
        <v>163</v>
      </c>
      <c r="AU165" s="253" t="s">
        <v>81</v>
      </c>
      <c r="AV165" s="14" t="s">
        <v>81</v>
      </c>
      <c r="AW165" s="14" t="s">
        <v>33</v>
      </c>
      <c r="AX165" s="14" t="s">
        <v>79</v>
      </c>
      <c r="AY165" s="253" t="s">
        <v>152</v>
      </c>
    </row>
    <row r="166" s="2" customFormat="1" ht="24.15" customHeight="1">
      <c r="A166" s="40"/>
      <c r="B166" s="41"/>
      <c r="C166" s="214" t="s">
        <v>259</v>
      </c>
      <c r="D166" s="214" t="s">
        <v>154</v>
      </c>
      <c r="E166" s="215" t="s">
        <v>991</v>
      </c>
      <c r="F166" s="216" t="s">
        <v>992</v>
      </c>
      <c r="G166" s="217" t="s">
        <v>157</v>
      </c>
      <c r="H166" s="218">
        <v>18</v>
      </c>
      <c r="I166" s="219"/>
      <c r="J166" s="220">
        <f>ROUND(I166*H166,2)</f>
        <v>0</v>
      </c>
      <c r="K166" s="216" t="s">
        <v>158</v>
      </c>
      <c r="L166" s="46"/>
      <c r="M166" s="221" t="s">
        <v>19</v>
      </c>
      <c r="N166" s="222" t="s">
        <v>43</v>
      </c>
      <c r="O166" s="86"/>
      <c r="P166" s="223">
        <f>O166*H166</f>
        <v>0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5" t="s">
        <v>159</v>
      </c>
      <c r="AT166" s="225" t="s">
        <v>154</v>
      </c>
      <c r="AU166" s="225" t="s">
        <v>81</v>
      </c>
      <c r="AY166" s="19" t="s">
        <v>152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9" t="s">
        <v>79</v>
      </c>
      <c r="BK166" s="226">
        <f>ROUND(I166*H166,2)</f>
        <v>0</v>
      </c>
      <c r="BL166" s="19" t="s">
        <v>159</v>
      </c>
      <c r="BM166" s="225" t="s">
        <v>565</v>
      </c>
    </row>
    <row r="167" s="2" customFormat="1">
      <c r="A167" s="40"/>
      <c r="B167" s="41"/>
      <c r="C167" s="42"/>
      <c r="D167" s="227" t="s">
        <v>161</v>
      </c>
      <c r="E167" s="42"/>
      <c r="F167" s="228" t="s">
        <v>993</v>
      </c>
      <c r="G167" s="42"/>
      <c r="H167" s="42"/>
      <c r="I167" s="229"/>
      <c r="J167" s="42"/>
      <c r="K167" s="42"/>
      <c r="L167" s="46"/>
      <c r="M167" s="230"/>
      <c r="N167" s="231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161</v>
      </c>
      <c r="AU167" s="19" t="s">
        <v>81</v>
      </c>
    </row>
    <row r="168" s="14" customFormat="1">
      <c r="A168" s="14"/>
      <c r="B168" s="243"/>
      <c r="C168" s="244"/>
      <c r="D168" s="234" t="s">
        <v>163</v>
      </c>
      <c r="E168" s="245" t="s">
        <v>19</v>
      </c>
      <c r="F168" s="246" t="s">
        <v>271</v>
      </c>
      <c r="G168" s="244"/>
      <c r="H168" s="247">
        <v>18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3" t="s">
        <v>163</v>
      </c>
      <c r="AU168" s="253" t="s">
        <v>81</v>
      </c>
      <c r="AV168" s="14" t="s">
        <v>81</v>
      </c>
      <c r="AW168" s="14" t="s">
        <v>33</v>
      </c>
      <c r="AX168" s="14" t="s">
        <v>79</v>
      </c>
      <c r="AY168" s="253" t="s">
        <v>152</v>
      </c>
    </row>
    <row r="169" s="2" customFormat="1" ht="16.5" customHeight="1">
      <c r="A169" s="40"/>
      <c r="B169" s="41"/>
      <c r="C169" s="265" t="s">
        <v>265</v>
      </c>
      <c r="D169" s="265" t="s">
        <v>228</v>
      </c>
      <c r="E169" s="266" t="s">
        <v>266</v>
      </c>
      <c r="F169" s="267" t="s">
        <v>267</v>
      </c>
      <c r="G169" s="268" t="s">
        <v>268</v>
      </c>
      <c r="H169" s="269">
        <v>0.35999999999999999</v>
      </c>
      <c r="I169" s="270"/>
      <c r="J169" s="271">
        <f>ROUND(I169*H169,2)</f>
        <v>0</v>
      </c>
      <c r="K169" s="267" t="s">
        <v>158</v>
      </c>
      <c r="L169" s="272"/>
      <c r="M169" s="273" t="s">
        <v>19</v>
      </c>
      <c r="N169" s="274" t="s">
        <v>43</v>
      </c>
      <c r="O169" s="86"/>
      <c r="P169" s="223">
        <f>O169*H169</f>
        <v>0</v>
      </c>
      <c r="Q169" s="223">
        <v>0.001</v>
      </c>
      <c r="R169" s="223">
        <f>Q169*H169</f>
        <v>0.00035999999999999997</v>
      </c>
      <c r="S169" s="223">
        <v>0</v>
      </c>
      <c r="T169" s="224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5" t="s">
        <v>208</v>
      </c>
      <c r="AT169" s="225" t="s">
        <v>228</v>
      </c>
      <c r="AU169" s="225" t="s">
        <v>81</v>
      </c>
      <c r="AY169" s="19" t="s">
        <v>152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9" t="s">
        <v>79</v>
      </c>
      <c r="BK169" s="226">
        <f>ROUND(I169*H169,2)</f>
        <v>0</v>
      </c>
      <c r="BL169" s="19" t="s">
        <v>159</v>
      </c>
      <c r="BM169" s="225" t="s">
        <v>567</v>
      </c>
    </row>
    <row r="170" s="14" customFormat="1">
      <c r="A170" s="14"/>
      <c r="B170" s="243"/>
      <c r="C170" s="244"/>
      <c r="D170" s="234" t="s">
        <v>163</v>
      </c>
      <c r="E170" s="244"/>
      <c r="F170" s="246" t="s">
        <v>994</v>
      </c>
      <c r="G170" s="244"/>
      <c r="H170" s="247">
        <v>0.35999999999999999</v>
      </c>
      <c r="I170" s="248"/>
      <c r="J170" s="244"/>
      <c r="K170" s="244"/>
      <c r="L170" s="249"/>
      <c r="M170" s="250"/>
      <c r="N170" s="251"/>
      <c r="O170" s="251"/>
      <c r="P170" s="251"/>
      <c r="Q170" s="251"/>
      <c r="R170" s="251"/>
      <c r="S170" s="251"/>
      <c r="T170" s="25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3" t="s">
        <v>163</v>
      </c>
      <c r="AU170" s="253" t="s">
        <v>81</v>
      </c>
      <c r="AV170" s="14" t="s">
        <v>81</v>
      </c>
      <c r="AW170" s="14" t="s">
        <v>4</v>
      </c>
      <c r="AX170" s="14" t="s">
        <v>79</v>
      </c>
      <c r="AY170" s="253" t="s">
        <v>152</v>
      </c>
    </row>
    <row r="171" s="2" customFormat="1" ht="21.75" customHeight="1">
      <c r="A171" s="40"/>
      <c r="B171" s="41"/>
      <c r="C171" s="214" t="s">
        <v>271</v>
      </c>
      <c r="D171" s="214" t="s">
        <v>154</v>
      </c>
      <c r="E171" s="215" t="s">
        <v>272</v>
      </c>
      <c r="F171" s="216" t="s">
        <v>273</v>
      </c>
      <c r="G171" s="217" t="s">
        <v>157</v>
      </c>
      <c r="H171" s="218">
        <v>97.200000000000003</v>
      </c>
      <c r="I171" s="219"/>
      <c r="J171" s="220">
        <f>ROUND(I171*H171,2)</f>
        <v>0</v>
      </c>
      <c r="K171" s="216" t="s">
        <v>158</v>
      </c>
      <c r="L171" s="46"/>
      <c r="M171" s="221" t="s">
        <v>19</v>
      </c>
      <c r="N171" s="222" t="s">
        <v>43</v>
      </c>
      <c r="O171" s="86"/>
      <c r="P171" s="223">
        <f>O171*H171</f>
        <v>0</v>
      </c>
      <c r="Q171" s="223">
        <v>0</v>
      </c>
      <c r="R171" s="223">
        <f>Q171*H171</f>
        <v>0</v>
      </c>
      <c r="S171" s="223">
        <v>0</v>
      </c>
      <c r="T171" s="224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5" t="s">
        <v>159</v>
      </c>
      <c r="AT171" s="225" t="s">
        <v>154</v>
      </c>
      <c r="AU171" s="225" t="s">
        <v>81</v>
      </c>
      <c r="AY171" s="19" t="s">
        <v>152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9" t="s">
        <v>79</v>
      </c>
      <c r="BK171" s="226">
        <f>ROUND(I171*H171,2)</f>
        <v>0</v>
      </c>
      <c r="BL171" s="19" t="s">
        <v>159</v>
      </c>
      <c r="BM171" s="225" t="s">
        <v>569</v>
      </c>
    </row>
    <row r="172" s="2" customFormat="1">
      <c r="A172" s="40"/>
      <c r="B172" s="41"/>
      <c r="C172" s="42"/>
      <c r="D172" s="227" t="s">
        <v>161</v>
      </c>
      <c r="E172" s="42"/>
      <c r="F172" s="228" t="s">
        <v>275</v>
      </c>
      <c r="G172" s="42"/>
      <c r="H172" s="42"/>
      <c r="I172" s="229"/>
      <c r="J172" s="42"/>
      <c r="K172" s="42"/>
      <c r="L172" s="46"/>
      <c r="M172" s="230"/>
      <c r="N172" s="231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161</v>
      </c>
      <c r="AU172" s="19" t="s">
        <v>81</v>
      </c>
    </row>
    <row r="173" s="13" customFormat="1">
      <c r="A173" s="13"/>
      <c r="B173" s="232"/>
      <c r="C173" s="233"/>
      <c r="D173" s="234" t="s">
        <v>163</v>
      </c>
      <c r="E173" s="235" t="s">
        <v>19</v>
      </c>
      <c r="F173" s="236" t="s">
        <v>534</v>
      </c>
      <c r="G173" s="233"/>
      <c r="H173" s="235" t="s">
        <v>19</v>
      </c>
      <c r="I173" s="237"/>
      <c r="J173" s="233"/>
      <c r="K173" s="233"/>
      <c r="L173" s="238"/>
      <c r="M173" s="239"/>
      <c r="N173" s="240"/>
      <c r="O173" s="240"/>
      <c r="P173" s="240"/>
      <c r="Q173" s="240"/>
      <c r="R173" s="240"/>
      <c r="S173" s="240"/>
      <c r="T173" s="24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2" t="s">
        <v>163</v>
      </c>
      <c r="AU173" s="242" t="s">
        <v>81</v>
      </c>
      <c r="AV173" s="13" t="s">
        <v>79</v>
      </c>
      <c r="AW173" s="13" t="s">
        <v>33</v>
      </c>
      <c r="AX173" s="13" t="s">
        <v>72</v>
      </c>
      <c r="AY173" s="242" t="s">
        <v>152</v>
      </c>
    </row>
    <row r="174" s="14" customFormat="1">
      <c r="A174" s="14"/>
      <c r="B174" s="243"/>
      <c r="C174" s="244"/>
      <c r="D174" s="234" t="s">
        <v>163</v>
      </c>
      <c r="E174" s="245" t="s">
        <v>19</v>
      </c>
      <c r="F174" s="246" t="s">
        <v>912</v>
      </c>
      <c r="G174" s="244"/>
      <c r="H174" s="247">
        <v>77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3" t="s">
        <v>163</v>
      </c>
      <c r="AU174" s="253" t="s">
        <v>81</v>
      </c>
      <c r="AV174" s="14" t="s">
        <v>81</v>
      </c>
      <c r="AW174" s="14" t="s">
        <v>33</v>
      </c>
      <c r="AX174" s="14" t="s">
        <v>72</v>
      </c>
      <c r="AY174" s="253" t="s">
        <v>152</v>
      </c>
    </row>
    <row r="175" s="13" customFormat="1">
      <c r="A175" s="13"/>
      <c r="B175" s="232"/>
      <c r="C175" s="233"/>
      <c r="D175" s="234" t="s">
        <v>163</v>
      </c>
      <c r="E175" s="235" t="s">
        <v>19</v>
      </c>
      <c r="F175" s="236" t="s">
        <v>189</v>
      </c>
      <c r="G175" s="233"/>
      <c r="H175" s="235" t="s">
        <v>19</v>
      </c>
      <c r="I175" s="237"/>
      <c r="J175" s="233"/>
      <c r="K175" s="233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163</v>
      </c>
      <c r="AU175" s="242" t="s">
        <v>81</v>
      </c>
      <c r="AV175" s="13" t="s">
        <v>79</v>
      </c>
      <c r="AW175" s="13" t="s">
        <v>33</v>
      </c>
      <c r="AX175" s="13" t="s">
        <v>72</v>
      </c>
      <c r="AY175" s="242" t="s">
        <v>152</v>
      </c>
    </row>
    <row r="176" s="14" customFormat="1">
      <c r="A176" s="14"/>
      <c r="B176" s="243"/>
      <c r="C176" s="244"/>
      <c r="D176" s="234" t="s">
        <v>163</v>
      </c>
      <c r="E176" s="245" t="s">
        <v>19</v>
      </c>
      <c r="F176" s="246" t="s">
        <v>995</v>
      </c>
      <c r="G176" s="244"/>
      <c r="H176" s="247">
        <v>3.2999999999999998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3" t="s">
        <v>163</v>
      </c>
      <c r="AU176" s="253" t="s">
        <v>81</v>
      </c>
      <c r="AV176" s="14" t="s">
        <v>81</v>
      </c>
      <c r="AW176" s="14" t="s">
        <v>33</v>
      </c>
      <c r="AX176" s="14" t="s">
        <v>72</v>
      </c>
      <c r="AY176" s="253" t="s">
        <v>152</v>
      </c>
    </row>
    <row r="177" s="13" customFormat="1">
      <c r="A177" s="13"/>
      <c r="B177" s="232"/>
      <c r="C177" s="233"/>
      <c r="D177" s="234" t="s">
        <v>163</v>
      </c>
      <c r="E177" s="235" t="s">
        <v>19</v>
      </c>
      <c r="F177" s="236" t="s">
        <v>225</v>
      </c>
      <c r="G177" s="233"/>
      <c r="H177" s="235" t="s">
        <v>19</v>
      </c>
      <c r="I177" s="237"/>
      <c r="J177" s="233"/>
      <c r="K177" s="233"/>
      <c r="L177" s="238"/>
      <c r="M177" s="239"/>
      <c r="N177" s="240"/>
      <c r="O177" s="240"/>
      <c r="P177" s="240"/>
      <c r="Q177" s="240"/>
      <c r="R177" s="240"/>
      <c r="S177" s="240"/>
      <c r="T177" s="24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2" t="s">
        <v>163</v>
      </c>
      <c r="AU177" s="242" t="s">
        <v>81</v>
      </c>
      <c r="AV177" s="13" t="s">
        <v>79</v>
      </c>
      <c r="AW177" s="13" t="s">
        <v>33</v>
      </c>
      <c r="AX177" s="13" t="s">
        <v>72</v>
      </c>
      <c r="AY177" s="242" t="s">
        <v>152</v>
      </c>
    </row>
    <row r="178" s="14" customFormat="1">
      <c r="A178" s="14"/>
      <c r="B178" s="243"/>
      <c r="C178" s="244"/>
      <c r="D178" s="234" t="s">
        <v>163</v>
      </c>
      <c r="E178" s="245" t="s">
        <v>19</v>
      </c>
      <c r="F178" s="246" t="s">
        <v>996</v>
      </c>
      <c r="G178" s="244"/>
      <c r="H178" s="247">
        <v>16.899999999999999</v>
      </c>
      <c r="I178" s="248"/>
      <c r="J178" s="244"/>
      <c r="K178" s="244"/>
      <c r="L178" s="249"/>
      <c r="M178" s="250"/>
      <c r="N178" s="251"/>
      <c r="O178" s="251"/>
      <c r="P178" s="251"/>
      <c r="Q178" s="251"/>
      <c r="R178" s="251"/>
      <c r="S178" s="251"/>
      <c r="T178" s="25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3" t="s">
        <v>163</v>
      </c>
      <c r="AU178" s="253" t="s">
        <v>81</v>
      </c>
      <c r="AV178" s="14" t="s">
        <v>81</v>
      </c>
      <c r="AW178" s="14" t="s">
        <v>33</v>
      </c>
      <c r="AX178" s="14" t="s">
        <v>72</v>
      </c>
      <c r="AY178" s="253" t="s">
        <v>152</v>
      </c>
    </row>
    <row r="179" s="15" customFormat="1">
      <c r="A179" s="15"/>
      <c r="B179" s="254"/>
      <c r="C179" s="255"/>
      <c r="D179" s="234" t="s">
        <v>163</v>
      </c>
      <c r="E179" s="256" t="s">
        <v>19</v>
      </c>
      <c r="F179" s="257" t="s">
        <v>194</v>
      </c>
      <c r="G179" s="255"/>
      <c r="H179" s="258">
        <v>97.200000000000003</v>
      </c>
      <c r="I179" s="259"/>
      <c r="J179" s="255"/>
      <c r="K179" s="255"/>
      <c r="L179" s="260"/>
      <c r="M179" s="261"/>
      <c r="N179" s="262"/>
      <c r="O179" s="262"/>
      <c r="P179" s="262"/>
      <c r="Q179" s="262"/>
      <c r="R179" s="262"/>
      <c r="S179" s="262"/>
      <c r="T179" s="263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4" t="s">
        <v>163</v>
      </c>
      <c r="AU179" s="264" t="s">
        <v>81</v>
      </c>
      <c r="AV179" s="15" t="s">
        <v>159</v>
      </c>
      <c r="AW179" s="15" t="s">
        <v>33</v>
      </c>
      <c r="AX179" s="15" t="s">
        <v>79</v>
      </c>
      <c r="AY179" s="264" t="s">
        <v>152</v>
      </c>
    </row>
    <row r="180" s="2" customFormat="1" ht="21.75" customHeight="1">
      <c r="A180" s="40"/>
      <c r="B180" s="41"/>
      <c r="C180" s="214" t="s">
        <v>278</v>
      </c>
      <c r="D180" s="214" t="s">
        <v>154</v>
      </c>
      <c r="E180" s="215" t="s">
        <v>997</v>
      </c>
      <c r="F180" s="216" t="s">
        <v>998</v>
      </c>
      <c r="G180" s="217" t="s">
        <v>157</v>
      </c>
      <c r="H180" s="218">
        <v>54</v>
      </c>
      <c r="I180" s="219"/>
      <c r="J180" s="220">
        <f>ROUND(I180*H180,2)</f>
        <v>0</v>
      </c>
      <c r="K180" s="216" t="s">
        <v>158</v>
      </c>
      <c r="L180" s="46"/>
      <c r="M180" s="221" t="s">
        <v>19</v>
      </c>
      <c r="N180" s="222" t="s">
        <v>43</v>
      </c>
      <c r="O180" s="86"/>
      <c r="P180" s="223">
        <f>O180*H180</f>
        <v>0</v>
      </c>
      <c r="Q180" s="223">
        <v>0</v>
      </c>
      <c r="R180" s="223">
        <f>Q180*H180</f>
        <v>0</v>
      </c>
      <c r="S180" s="223">
        <v>0</v>
      </c>
      <c r="T180" s="224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5" t="s">
        <v>159</v>
      </c>
      <c r="AT180" s="225" t="s">
        <v>154</v>
      </c>
      <c r="AU180" s="225" t="s">
        <v>81</v>
      </c>
      <c r="AY180" s="19" t="s">
        <v>152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9" t="s">
        <v>79</v>
      </c>
      <c r="BK180" s="226">
        <f>ROUND(I180*H180,2)</f>
        <v>0</v>
      </c>
      <c r="BL180" s="19" t="s">
        <v>159</v>
      </c>
      <c r="BM180" s="225" t="s">
        <v>573</v>
      </c>
    </row>
    <row r="181" s="2" customFormat="1">
      <c r="A181" s="40"/>
      <c r="B181" s="41"/>
      <c r="C181" s="42"/>
      <c r="D181" s="227" t="s">
        <v>161</v>
      </c>
      <c r="E181" s="42"/>
      <c r="F181" s="228" t="s">
        <v>999</v>
      </c>
      <c r="G181" s="42"/>
      <c r="H181" s="42"/>
      <c r="I181" s="229"/>
      <c r="J181" s="42"/>
      <c r="K181" s="42"/>
      <c r="L181" s="46"/>
      <c r="M181" s="230"/>
      <c r="N181" s="231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161</v>
      </c>
      <c r="AU181" s="19" t="s">
        <v>81</v>
      </c>
    </row>
    <row r="182" s="13" customFormat="1">
      <c r="A182" s="13"/>
      <c r="B182" s="232"/>
      <c r="C182" s="233"/>
      <c r="D182" s="234" t="s">
        <v>163</v>
      </c>
      <c r="E182" s="235" t="s">
        <v>19</v>
      </c>
      <c r="F182" s="236" t="s">
        <v>283</v>
      </c>
      <c r="G182" s="233"/>
      <c r="H182" s="235" t="s">
        <v>19</v>
      </c>
      <c r="I182" s="237"/>
      <c r="J182" s="233"/>
      <c r="K182" s="233"/>
      <c r="L182" s="238"/>
      <c r="M182" s="239"/>
      <c r="N182" s="240"/>
      <c r="O182" s="240"/>
      <c r="P182" s="240"/>
      <c r="Q182" s="240"/>
      <c r="R182" s="240"/>
      <c r="S182" s="240"/>
      <c r="T182" s="24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2" t="s">
        <v>163</v>
      </c>
      <c r="AU182" s="242" t="s">
        <v>81</v>
      </c>
      <c r="AV182" s="13" t="s">
        <v>79</v>
      </c>
      <c r="AW182" s="13" t="s">
        <v>33</v>
      </c>
      <c r="AX182" s="13" t="s">
        <v>72</v>
      </c>
      <c r="AY182" s="242" t="s">
        <v>152</v>
      </c>
    </row>
    <row r="183" s="14" customFormat="1">
      <c r="A183" s="14"/>
      <c r="B183" s="243"/>
      <c r="C183" s="244"/>
      <c r="D183" s="234" t="s">
        <v>163</v>
      </c>
      <c r="E183" s="245" t="s">
        <v>19</v>
      </c>
      <c r="F183" s="246" t="s">
        <v>1000</v>
      </c>
      <c r="G183" s="244"/>
      <c r="H183" s="247">
        <v>54</v>
      </c>
      <c r="I183" s="248"/>
      <c r="J183" s="244"/>
      <c r="K183" s="244"/>
      <c r="L183" s="249"/>
      <c r="M183" s="250"/>
      <c r="N183" s="251"/>
      <c r="O183" s="251"/>
      <c r="P183" s="251"/>
      <c r="Q183" s="251"/>
      <c r="R183" s="251"/>
      <c r="S183" s="251"/>
      <c r="T183" s="25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3" t="s">
        <v>163</v>
      </c>
      <c r="AU183" s="253" t="s">
        <v>81</v>
      </c>
      <c r="AV183" s="14" t="s">
        <v>81</v>
      </c>
      <c r="AW183" s="14" t="s">
        <v>33</v>
      </c>
      <c r="AX183" s="14" t="s">
        <v>79</v>
      </c>
      <c r="AY183" s="253" t="s">
        <v>152</v>
      </c>
    </row>
    <row r="184" s="2" customFormat="1" ht="16.5" customHeight="1">
      <c r="A184" s="40"/>
      <c r="B184" s="41"/>
      <c r="C184" s="265" t="s">
        <v>285</v>
      </c>
      <c r="D184" s="265" t="s">
        <v>228</v>
      </c>
      <c r="E184" s="266" t="s">
        <v>286</v>
      </c>
      <c r="F184" s="267" t="s">
        <v>287</v>
      </c>
      <c r="G184" s="268" t="s">
        <v>231</v>
      </c>
      <c r="H184" s="269">
        <v>4.3200000000000003</v>
      </c>
      <c r="I184" s="270"/>
      <c r="J184" s="271">
        <f>ROUND(I184*H184,2)</f>
        <v>0</v>
      </c>
      <c r="K184" s="267" t="s">
        <v>158</v>
      </c>
      <c r="L184" s="272"/>
      <c r="M184" s="273" t="s">
        <v>19</v>
      </c>
      <c r="N184" s="274" t="s">
        <v>43</v>
      </c>
      <c r="O184" s="86"/>
      <c r="P184" s="223">
        <f>O184*H184</f>
        <v>0</v>
      </c>
      <c r="Q184" s="223">
        <v>1</v>
      </c>
      <c r="R184" s="223">
        <f>Q184*H184</f>
        <v>4.3200000000000003</v>
      </c>
      <c r="S184" s="223">
        <v>0</v>
      </c>
      <c r="T184" s="224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5" t="s">
        <v>208</v>
      </c>
      <c r="AT184" s="225" t="s">
        <v>228</v>
      </c>
      <c r="AU184" s="225" t="s">
        <v>81</v>
      </c>
      <c r="AY184" s="19" t="s">
        <v>152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9" t="s">
        <v>79</v>
      </c>
      <c r="BK184" s="226">
        <f>ROUND(I184*H184,2)</f>
        <v>0</v>
      </c>
      <c r="BL184" s="19" t="s">
        <v>159</v>
      </c>
      <c r="BM184" s="225" t="s">
        <v>575</v>
      </c>
    </row>
    <row r="185" s="14" customFormat="1">
      <c r="A185" s="14"/>
      <c r="B185" s="243"/>
      <c r="C185" s="244"/>
      <c r="D185" s="234" t="s">
        <v>163</v>
      </c>
      <c r="E185" s="245" t="s">
        <v>19</v>
      </c>
      <c r="F185" s="246" t="s">
        <v>1001</v>
      </c>
      <c r="G185" s="244"/>
      <c r="H185" s="247">
        <v>4.3200000000000003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3" t="s">
        <v>163</v>
      </c>
      <c r="AU185" s="253" t="s">
        <v>81</v>
      </c>
      <c r="AV185" s="14" t="s">
        <v>81</v>
      </c>
      <c r="AW185" s="14" t="s">
        <v>33</v>
      </c>
      <c r="AX185" s="14" t="s">
        <v>79</v>
      </c>
      <c r="AY185" s="253" t="s">
        <v>152</v>
      </c>
    </row>
    <row r="186" s="12" customFormat="1" ht="22.8" customHeight="1">
      <c r="A186" s="12"/>
      <c r="B186" s="198"/>
      <c r="C186" s="199"/>
      <c r="D186" s="200" t="s">
        <v>71</v>
      </c>
      <c r="E186" s="212" t="s">
        <v>81</v>
      </c>
      <c r="F186" s="212" t="s">
        <v>290</v>
      </c>
      <c r="G186" s="199"/>
      <c r="H186" s="199"/>
      <c r="I186" s="202"/>
      <c r="J186" s="213">
        <f>BK186</f>
        <v>0</v>
      </c>
      <c r="K186" s="199"/>
      <c r="L186" s="204"/>
      <c r="M186" s="205"/>
      <c r="N186" s="206"/>
      <c r="O186" s="206"/>
      <c r="P186" s="207">
        <f>SUM(P187:P199)</f>
        <v>0</v>
      </c>
      <c r="Q186" s="206"/>
      <c r="R186" s="207">
        <f>SUM(R187:R199)</f>
        <v>67.37480880999999</v>
      </c>
      <c r="S186" s="206"/>
      <c r="T186" s="208">
        <f>SUM(T187:T199)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9" t="s">
        <v>79</v>
      </c>
      <c r="AT186" s="210" t="s">
        <v>71</v>
      </c>
      <c r="AU186" s="210" t="s">
        <v>79</v>
      </c>
      <c r="AY186" s="209" t="s">
        <v>152</v>
      </c>
      <c r="BK186" s="211">
        <f>SUM(BK187:BK199)</f>
        <v>0</v>
      </c>
    </row>
    <row r="187" s="2" customFormat="1" ht="16.5" customHeight="1">
      <c r="A187" s="40"/>
      <c r="B187" s="41"/>
      <c r="C187" s="214" t="s">
        <v>7</v>
      </c>
      <c r="D187" s="214" t="s">
        <v>154</v>
      </c>
      <c r="E187" s="215" t="s">
        <v>291</v>
      </c>
      <c r="F187" s="216" t="s">
        <v>292</v>
      </c>
      <c r="G187" s="217" t="s">
        <v>186</v>
      </c>
      <c r="H187" s="218">
        <v>1.1180000000000001</v>
      </c>
      <c r="I187" s="219"/>
      <c r="J187" s="220">
        <f>ROUND(I187*H187,2)</f>
        <v>0</v>
      </c>
      <c r="K187" s="216" t="s">
        <v>158</v>
      </c>
      <c r="L187" s="46"/>
      <c r="M187" s="221" t="s">
        <v>19</v>
      </c>
      <c r="N187" s="222" t="s">
        <v>43</v>
      </c>
      <c r="O187" s="86"/>
      <c r="P187" s="223">
        <f>O187*H187</f>
        <v>0</v>
      </c>
      <c r="Q187" s="223">
        <v>2.1600000000000001</v>
      </c>
      <c r="R187" s="223">
        <f>Q187*H187</f>
        <v>2.4148800000000006</v>
      </c>
      <c r="S187" s="223">
        <v>0</v>
      </c>
      <c r="T187" s="224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25" t="s">
        <v>159</v>
      </c>
      <c r="AT187" s="225" t="s">
        <v>154</v>
      </c>
      <c r="AU187" s="225" t="s">
        <v>81</v>
      </c>
      <c r="AY187" s="19" t="s">
        <v>152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9" t="s">
        <v>79</v>
      </c>
      <c r="BK187" s="226">
        <f>ROUND(I187*H187,2)</f>
        <v>0</v>
      </c>
      <c r="BL187" s="19" t="s">
        <v>159</v>
      </c>
      <c r="BM187" s="225" t="s">
        <v>577</v>
      </c>
    </row>
    <row r="188" s="2" customFormat="1">
      <c r="A188" s="40"/>
      <c r="B188" s="41"/>
      <c r="C188" s="42"/>
      <c r="D188" s="227" t="s">
        <v>161</v>
      </c>
      <c r="E188" s="42"/>
      <c r="F188" s="228" t="s">
        <v>294</v>
      </c>
      <c r="G188" s="42"/>
      <c r="H188" s="42"/>
      <c r="I188" s="229"/>
      <c r="J188" s="42"/>
      <c r="K188" s="42"/>
      <c r="L188" s="46"/>
      <c r="M188" s="230"/>
      <c r="N188" s="231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161</v>
      </c>
      <c r="AU188" s="19" t="s">
        <v>81</v>
      </c>
    </row>
    <row r="189" s="14" customFormat="1">
      <c r="A189" s="14"/>
      <c r="B189" s="243"/>
      <c r="C189" s="244"/>
      <c r="D189" s="234" t="s">
        <v>163</v>
      </c>
      <c r="E189" s="245" t="s">
        <v>19</v>
      </c>
      <c r="F189" s="246" t="s">
        <v>578</v>
      </c>
      <c r="G189" s="244"/>
      <c r="H189" s="247">
        <v>1.1180000000000001</v>
      </c>
      <c r="I189" s="248"/>
      <c r="J189" s="244"/>
      <c r="K189" s="244"/>
      <c r="L189" s="249"/>
      <c r="M189" s="250"/>
      <c r="N189" s="251"/>
      <c r="O189" s="251"/>
      <c r="P189" s="251"/>
      <c r="Q189" s="251"/>
      <c r="R189" s="251"/>
      <c r="S189" s="251"/>
      <c r="T189" s="252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3" t="s">
        <v>163</v>
      </c>
      <c r="AU189" s="253" t="s">
        <v>81</v>
      </c>
      <c r="AV189" s="14" t="s">
        <v>81</v>
      </c>
      <c r="AW189" s="14" t="s">
        <v>33</v>
      </c>
      <c r="AX189" s="14" t="s">
        <v>79</v>
      </c>
      <c r="AY189" s="253" t="s">
        <v>152</v>
      </c>
    </row>
    <row r="190" s="2" customFormat="1" ht="21.75" customHeight="1">
      <c r="A190" s="40"/>
      <c r="B190" s="41"/>
      <c r="C190" s="214" t="s">
        <v>296</v>
      </c>
      <c r="D190" s="214" t="s">
        <v>154</v>
      </c>
      <c r="E190" s="215" t="s">
        <v>297</v>
      </c>
      <c r="F190" s="216" t="s">
        <v>298</v>
      </c>
      <c r="G190" s="217" t="s">
        <v>186</v>
      </c>
      <c r="H190" s="218">
        <v>3.3540000000000001</v>
      </c>
      <c r="I190" s="219"/>
      <c r="J190" s="220">
        <f>ROUND(I190*H190,2)</f>
        <v>0</v>
      </c>
      <c r="K190" s="216" t="s">
        <v>158</v>
      </c>
      <c r="L190" s="46"/>
      <c r="M190" s="221" t="s">
        <v>19</v>
      </c>
      <c r="N190" s="222" t="s">
        <v>43</v>
      </c>
      <c r="O190" s="86"/>
      <c r="P190" s="223">
        <f>O190*H190</f>
        <v>0</v>
      </c>
      <c r="Q190" s="223">
        <v>2.5018699999999998</v>
      </c>
      <c r="R190" s="223">
        <f>Q190*H190</f>
        <v>8.3912719799999991</v>
      </c>
      <c r="S190" s="223">
        <v>0</v>
      </c>
      <c r="T190" s="224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5" t="s">
        <v>159</v>
      </c>
      <c r="AT190" s="225" t="s">
        <v>154</v>
      </c>
      <c r="AU190" s="225" t="s">
        <v>81</v>
      </c>
      <c r="AY190" s="19" t="s">
        <v>152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9" t="s">
        <v>79</v>
      </c>
      <c r="BK190" s="226">
        <f>ROUND(I190*H190,2)</f>
        <v>0</v>
      </c>
      <c r="BL190" s="19" t="s">
        <v>159</v>
      </c>
      <c r="BM190" s="225" t="s">
        <v>579</v>
      </c>
    </row>
    <row r="191" s="2" customFormat="1">
      <c r="A191" s="40"/>
      <c r="B191" s="41"/>
      <c r="C191" s="42"/>
      <c r="D191" s="227" t="s">
        <v>161</v>
      </c>
      <c r="E191" s="42"/>
      <c r="F191" s="228" t="s">
        <v>300</v>
      </c>
      <c r="G191" s="42"/>
      <c r="H191" s="42"/>
      <c r="I191" s="229"/>
      <c r="J191" s="42"/>
      <c r="K191" s="42"/>
      <c r="L191" s="46"/>
      <c r="M191" s="230"/>
      <c r="N191" s="231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161</v>
      </c>
      <c r="AU191" s="19" t="s">
        <v>81</v>
      </c>
    </row>
    <row r="192" s="14" customFormat="1">
      <c r="A192" s="14"/>
      <c r="B192" s="243"/>
      <c r="C192" s="244"/>
      <c r="D192" s="234" t="s">
        <v>163</v>
      </c>
      <c r="E192" s="245" t="s">
        <v>19</v>
      </c>
      <c r="F192" s="246" t="s">
        <v>580</v>
      </c>
      <c r="G192" s="244"/>
      <c r="H192" s="247">
        <v>3.3540000000000001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3" t="s">
        <v>163</v>
      </c>
      <c r="AU192" s="253" t="s">
        <v>81</v>
      </c>
      <c r="AV192" s="14" t="s">
        <v>81</v>
      </c>
      <c r="AW192" s="14" t="s">
        <v>33</v>
      </c>
      <c r="AX192" s="14" t="s">
        <v>79</v>
      </c>
      <c r="AY192" s="253" t="s">
        <v>152</v>
      </c>
    </row>
    <row r="193" s="2" customFormat="1" ht="16.5" customHeight="1">
      <c r="A193" s="40"/>
      <c r="B193" s="41"/>
      <c r="C193" s="214" t="s">
        <v>302</v>
      </c>
      <c r="D193" s="214" t="s">
        <v>154</v>
      </c>
      <c r="E193" s="215" t="s">
        <v>303</v>
      </c>
      <c r="F193" s="216" t="s">
        <v>304</v>
      </c>
      <c r="G193" s="217" t="s">
        <v>231</v>
      </c>
      <c r="H193" s="218">
        <v>0.119</v>
      </c>
      <c r="I193" s="219"/>
      <c r="J193" s="220">
        <f>ROUND(I193*H193,2)</f>
        <v>0</v>
      </c>
      <c r="K193" s="216" t="s">
        <v>158</v>
      </c>
      <c r="L193" s="46"/>
      <c r="M193" s="221" t="s">
        <v>19</v>
      </c>
      <c r="N193" s="222" t="s">
        <v>43</v>
      </c>
      <c r="O193" s="86"/>
      <c r="P193" s="223">
        <f>O193*H193</f>
        <v>0</v>
      </c>
      <c r="Q193" s="223">
        <v>1.06277</v>
      </c>
      <c r="R193" s="223">
        <f>Q193*H193</f>
        <v>0.12646963</v>
      </c>
      <c r="S193" s="223">
        <v>0</v>
      </c>
      <c r="T193" s="224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5" t="s">
        <v>159</v>
      </c>
      <c r="AT193" s="225" t="s">
        <v>154</v>
      </c>
      <c r="AU193" s="225" t="s">
        <v>81</v>
      </c>
      <c r="AY193" s="19" t="s">
        <v>152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9" t="s">
        <v>79</v>
      </c>
      <c r="BK193" s="226">
        <f>ROUND(I193*H193,2)</f>
        <v>0</v>
      </c>
      <c r="BL193" s="19" t="s">
        <v>159</v>
      </c>
      <c r="BM193" s="225" t="s">
        <v>581</v>
      </c>
    </row>
    <row r="194" s="2" customFormat="1">
      <c r="A194" s="40"/>
      <c r="B194" s="41"/>
      <c r="C194" s="42"/>
      <c r="D194" s="227" t="s">
        <v>161</v>
      </c>
      <c r="E194" s="42"/>
      <c r="F194" s="228" t="s">
        <v>306</v>
      </c>
      <c r="G194" s="42"/>
      <c r="H194" s="42"/>
      <c r="I194" s="229"/>
      <c r="J194" s="42"/>
      <c r="K194" s="42"/>
      <c r="L194" s="46"/>
      <c r="M194" s="230"/>
      <c r="N194" s="231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161</v>
      </c>
      <c r="AU194" s="19" t="s">
        <v>81</v>
      </c>
    </row>
    <row r="195" s="14" customFormat="1">
      <c r="A195" s="14"/>
      <c r="B195" s="243"/>
      <c r="C195" s="244"/>
      <c r="D195" s="234" t="s">
        <v>163</v>
      </c>
      <c r="E195" s="245" t="s">
        <v>19</v>
      </c>
      <c r="F195" s="246" t="s">
        <v>582</v>
      </c>
      <c r="G195" s="244"/>
      <c r="H195" s="247">
        <v>0.119</v>
      </c>
      <c r="I195" s="248"/>
      <c r="J195" s="244"/>
      <c r="K195" s="244"/>
      <c r="L195" s="249"/>
      <c r="M195" s="250"/>
      <c r="N195" s="251"/>
      <c r="O195" s="251"/>
      <c r="P195" s="251"/>
      <c r="Q195" s="251"/>
      <c r="R195" s="251"/>
      <c r="S195" s="251"/>
      <c r="T195" s="25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3" t="s">
        <v>163</v>
      </c>
      <c r="AU195" s="253" t="s">
        <v>81</v>
      </c>
      <c r="AV195" s="14" t="s">
        <v>81</v>
      </c>
      <c r="AW195" s="14" t="s">
        <v>33</v>
      </c>
      <c r="AX195" s="14" t="s">
        <v>79</v>
      </c>
      <c r="AY195" s="253" t="s">
        <v>152</v>
      </c>
    </row>
    <row r="196" s="2" customFormat="1" ht="16.5" customHeight="1">
      <c r="A196" s="40"/>
      <c r="B196" s="41"/>
      <c r="C196" s="214" t="s">
        <v>309</v>
      </c>
      <c r="D196" s="214" t="s">
        <v>154</v>
      </c>
      <c r="E196" s="215" t="s">
        <v>1002</v>
      </c>
      <c r="F196" s="216" t="s">
        <v>1003</v>
      </c>
      <c r="G196" s="217" t="s">
        <v>186</v>
      </c>
      <c r="H196" s="218">
        <v>22.559999999999999</v>
      </c>
      <c r="I196" s="219"/>
      <c r="J196" s="220">
        <f>ROUND(I196*H196,2)</f>
        <v>0</v>
      </c>
      <c r="K196" s="216" t="s">
        <v>158</v>
      </c>
      <c r="L196" s="46"/>
      <c r="M196" s="221" t="s">
        <v>19</v>
      </c>
      <c r="N196" s="222" t="s">
        <v>43</v>
      </c>
      <c r="O196" s="86"/>
      <c r="P196" s="223">
        <f>O196*H196</f>
        <v>0</v>
      </c>
      <c r="Q196" s="223">
        <v>2.5018699999999998</v>
      </c>
      <c r="R196" s="223">
        <f>Q196*H196</f>
        <v>56.442187199999992</v>
      </c>
      <c r="S196" s="223">
        <v>0</v>
      </c>
      <c r="T196" s="224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5" t="s">
        <v>159</v>
      </c>
      <c r="AT196" s="225" t="s">
        <v>154</v>
      </c>
      <c r="AU196" s="225" t="s">
        <v>81</v>
      </c>
      <c r="AY196" s="19" t="s">
        <v>152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9" t="s">
        <v>79</v>
      </c>
      <c r="BK196" s="226">
        <f>ROUND(I196*H196,2)</f>
        <v>0</v>
      </c>
      <c r="BL196" s="19" t="s">
        <v>159</v>
      </c>
      <c r="BM196" s="225" t="s">
        <v>1004</v>
      </c>
    </row>
    <row r="197" s="2" customFormat="1">
      <c r="A197" s="40"/>
      <c r="B197" s="41"/>
      <c r="C197" s="42"/>
      <c r="D197" s="227" t="s">
        <v>161</v>
      </c>
      <c r="E197" s="42"/>
      <c r="F197" s="228" t="s">
        <v>1005</v>
      </c>
      <c r="G197" s="42"/>
      <c r="H197" s="42"/>
      <c r="I197" s="229"/>
      <c r="J197" s="42"/>
      <c r="K197" s="42"/>
      <c r="L197" s="46"/>
      <c r="M197" s="230"/>
      <c r="N197" s="231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161</v>
      </c>
      <c r="AU197" s="19" t="s">
        <v>81</v>
      </c>
    </row>
    <row r="198" s="13" customFormat="1">
      <c r="A198" s="13"/>
      <c r="B198" s="232"/>
      <c r="C198" s="233"/>
      <c r="D198" s="234" t="s">
        <v>163</v>
      </c>
      <c r="E198" s="235" t="s">
        <v>19</v>
      </c>
      <c r="F198" s="236" t="s">
        <v>984</v>
      </c>
      <c r="G198" s="233"/>
      <c r="H198" s="235" t="s">
        <v>19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2" t="s">
        <v>163</v>
      </c>
      <c r="AU198" s="242" t="s">
        <v>81</v>
      </c>
      <c r="AV198" s="13" t="s">
        <v>79</v>
      </c>
      <c r="AW198" s="13" t="s">
        <v>33</v>
      </c>
      <c r="AX198" s="13" t="s">
        <v>72</v>
      </c>
      <c r="AY198" s="242" t="s">
        <v>152</v>
      </c>
    </row>
    <row r="199" s="14" customFormat="1">
      <c r="A199" s="14"/>
      <c r="B199" s="243"/>
      <c r="C199" s="244"/>
      <c r="D199" s="234" t="s">
        <v>163</v>
      </c>
      <c r="E199" s="245" t="s">
        <v>19</v>
      </c>
      <c r="F199" s="246" t="s">
        <v>985</v>
      </c>
      <c r="G199" s="244"/>
      <c r="H199" s="247">
        <v>22.559999999999999</v>
      </c>
      <c r="I199" s="248"/>
      <c r="J199" s="244"/>
      <c r="K199" s="244"/>
      <c r="L199" s="249"/>
      <c r="M199" s="250"/>
      <c r="N199" s="251"/>
      <c r="O199" s="251"/>
      <c r="P199" s="251"/>
      <c r="Q199" s="251"/>
      <c r="R199" s="251"/>
      <c r="S199" s="251"/>
      <c r="T199" s="25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3" t="s">
        <v>163</v>
      </c>
      <c r="AU199" s="253" t="s">
        <v>81</v>
      </c>
      <c r="AV199" s="14" t="s">
        <v>81</v>
      </c>
      <c r="AW199" s="14" t="s">
        <v>33</v>
      </c>
      <c r="AX199" s="14" t="s">
        <v>79</v>
      </c>
      <c r="AY199" s="253" t="s">
        <v>152</v>
      </c>
    </row>
    <row r="200" s="12" customFormat="1" ht="22.8" customHeight="1">
      <c r="A200" s="12"/>
      <c r="B200" s="198"/>
      <c r="C200" s="199"/>
      <c r="D200" s="200" t="s">
        <v>71</v>
      </c>
      <c r="E200" s="212" t="s">
        <v>170</v>
      </c>
      <c r="F200" s="212" t="s">
        <v>1006</v>
      </c>
      <c r="G200" s="199"/>
      <c r="H200" s="199"/>
      <c r="I200" s="202"/>
      <c r="J200" s="213">
        <f>BK200</f>
        <v>0</v>
      </c>
      <c r="K200" s="199"/>
      <c r="L200" s="204"/>
      <c r="M200" s="205"/>
      <c r="N200" s="206"/>
      <c r="O200" s="206"/>
      <c r="P200" s="207">
        <f>SUM(P201:P207)</f>
        <v>0</v>
      </c>
      <c r="Q200" s="206"/>
      <c r="R200" s="207">
        <f>SUM(R201:R207)</f>
        <v>31.940631659999998</v>
      </c>
      <c r="S200" s="206"/>
      <c r="T200" s="208">
        <f>SUM(T201:T207)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09" t="s">
        <v>79</v>
      </c>
      <c r="AT200" s="210" t="s">
        <v>71</v>
      </c>
      <c r="AU200" s="210" t="s">
        <v>79</v>
      </c>
      <c r="AY200" s="209" t="s">
        <v>152</v>
      </c>
      <c r="BK200" s="211">
        <f>SUM(BK201:BK207)</f>
        <v>0</v>
      </c>
    </row>
    <row r="201" s="2" customFormat="1" ht="24.15" customHeight="1">
      <c r="A201" s="40"/>
      <c r="B201" s="41"/>
      <c r="C201" s="214" t="s">
        <v>314</v>
      </c>
      <c r="D201" s="214" t="s">
        <v>154</v>
      </c>
      <c r="E201" s="215" t="s">
        <v>1007</v>
      </c>
      <c r="F201" s="216" t="s">
        <v>1008</v>
      </c>
      <c r="G201" s="217" t="s">
        <v>157</v>
      </c>
      <c r="H201" s="218">
        <v>45.119999999999997</v>
      </c>
      <c r="I201" s="219"/>
      <c r="J201" s="220">
        <f>ROUND(I201*H201,2)</f>
        <v>0</v>
      </c>
      <c r="K201" s="216" t="s">
        <v>158</v>
      </c>
      <c r="L201" s="46"/>
      <c r="M201" s="221" t="s">
        <v>19</v>
      </c>
      <c r="N201" s="222" t="s">
        <v>43</v>
      </c>
      <c r="O201" s="86"/>
      <c r="P201" s="223">
        <f>O201*H201</f>
        <v>0</v>
      </c>
      <c r="Q201" s="223">
        <v>0.68271999999999999</v>
      </c>
      <c r="R201" s="223">
        <f>Q201*H201</f>
        <v>30.804326399999997</v>
      </c>
      <c r="S201" s="223">
        <v>0</v>
      </c>
      <c r="T201" s="224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25" t="s">
        <v>159</v>
      </c>
      <c r="AT201" s="225" t="s">
        <v>154</v>
      </c>
      <c r="AU201" s="225" t="s">
        <v>81</v>
      </c>
      <c r="AY201" s="19" t="s">
        <v>152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9" t="s">
        <v>79</v>
      </c>
      <c r="BK201" s="226">
        <f>ROUND(I201*H201,2)</f>
        <v>0</v>
      </c>
      <c r="BL201" s="19" t="s">
        <v>159</v>
      </c>
      <c r="BM201" s="225" t="s">
        <v>1009</v>
      </c>
    </row>
    <row r="202" s="2" customFormat="1">
      <c r="A202" s="40"/>
      <c r="B202" s="41"/>
      <c r="C202" s="42"/>
      <c r="D202" s="227" t="s">
        <v>161</v>
      </c>
      <c r="E202" s="42"/>
      <c r="F202" s="228" t="s">
        <v>1010</v>
      </c>
      <c r="G202" s="42"/>
      <c r="H202" s="42"/>
      <c r="I202" s="229"/>
      <c r="J202" s="42"/>
      <c r="K202" s="42"/>
      <c r="L202" s="46"/>
      <c r="M202" s="230"/>
      <c r="N202" s="231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161</v>
      </c>
      <c r="AU202" s="19" t="s">
        <v>81</v>
      </c>
    </row>
    <row r="203" s="14" customFormat="1">
      <c r="A203" s="14"/>
      <c r="B203" s="243"/>
      <c r="C203" s="244"/>
      <c r="D203" s="234" t="s">
        <v>163</v>
      </c>
      <c r="E203" s="245" t="s">
        <v>19</v>
      </c>
      <c r="F203" s="246" t="s">
        <v>1011</v>
      </c>
      <c r="G203" s="244"/>
      <c r="H203" s="247">
        <v>45.119999999999997</v>
      </c>
      <c r="I203" s="248"/>
      <c r="J203" s="244"/>
      <c r="K203" s="244"/>
      <c r="L203" s="249"/>
      <c r="M203" s="250"/>
      <c r="N203" s="251"/>
      <c r="O203" s="251"/>
      <c r="P203" s="251"/>
      <c r="Q203" s="251"/>
      <c r="R203" s="251"/>
      <c r="S203" s="251"/>
      <c r="T203" s="25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3" t="s">
        <v>163</v>
      </c>
      <c r="AU203" s="253" t="s">
        <v>81</v>
      </c>
      <c r="AV203" s="14" t="s">
        <v>81</v>
      </c>
      <c r="AW203" s="14" t="s">
        <v>33</v>
      </c>
      <c r="AX203" s="14" t="s">
        <v>79</v>
      </c>
      <c r="AY203" s="253" t="s">
        <v>152</v>
      </c>
    </row>
    <row r="204" s="2" customFormat="1" ht="24.15" customHeight="1">
      <c r="A204" s="40"/>
      <c r="B204" s="41"/>
      <c r="C204" s="214" t="s">
        <v>321</v>
      </c>
      <c r="D204" s="214" t="s">
        <v>154</v>
      </c>
      <c r="E204" s="215" t="s">
        <v>1012</v>
      </c>
      <c r="F204" s="216" t="s">
        <v>1013</v>
      </c>
      <c r="G204" s="217" t="s">
        <v>231</v>
      </c>
      <c r="H204" s="218">
        <v>1.083</v>
      </c>
      <c r="I204" s="219"/>
      <c r="J204" s="220">
        <f>ROUND(I204*H204,2)</f>
        <v>0</v>
      </c>
      <c r="K204" s="216" t="s">
        <v>158</v>
      </c>
      <c r="L204" s="46"/>
      <c r="M204" s="221" t="s">
        <v>19</v>
      </c>
      <c r="N204" s="222" t="s">
        <v>43</v>
      </c>
      <c r="O204" s="86"/>
      <c r="P204" s="223">
        <f>O204*H204</f>
        <v>0</v>
      </c>
      <c r="Q204" s="223">
        <v>1.04922</v>
      </c>
      <c r="R204" s="223">
        <f>Q204*H204</f>
        <v>1.1363052600000001</v>
      </c>
      <c r="S204" s="223">
        <v>0</v>
      </c>
      <c r="T204" s="224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25" t="s">
        <v>159</v>
      </c>
      <c r="AT204" s="225" t="s">
        <v>154</v>
      </c>
      <c r="AU204" s="225" t="s">
        <v>81</v>
      </c>
      <c r="AY204" s="19" t="s">
        <v>152</v>
      </c>
      <c r="BE204" s="226">
        <f>IF(N204="základní",J204,0)</f>
        <v>0</v>
      </c>
      <c r="BF204" s="226">
        <f>IF(N204="snížená",J204,0)</f>
        <v>0</v>
      </c>
      <c r="BG204" s="226">
        <f>IF(N204="zákl. přenesená",J204,0)</f>
        <v>0</v>
      </c>
      <c r="BH204" s="226">
        <f>IF(N204="sníž. přenesená",J204,0)</f>
        <v>0</v>
      </c>
      <c r="BI204" s="226">
        <f>IF(N204="nulová",J204,0)</f>
        <v>0</v>
      </c>
      <c r="BJ204" s="19" t="s">
        <v>79</v>
      </c>
      <c r="BK204" s="226">
        <f>ROUND(I204*H204,2)</f>
        <v>0</v>
      </c>
      <c r="BL204" s="19" t="s">
        <v>159</v>
      </c>
      <c r="BM204" s="225" t="s">
        <v>1014</v>
      </c>
    </row>
    <row r="205" s="2" customFormat="1">
      <c r="A205" s="40"/>
      <c r="B205" s="41"/>
      <c r="C205" s="42"/>
      <c r="D205" s="227" t="s">
        <v>161</v>
      </c>
      <c r="E205" s="42"/>
      <c r="F205" s="228" t="s">
        <v>1015</v>
      </c>
      <c r="G205" s="42"/>
      <c r="H205" s="42"/>
      <c r="I205" s="229"/>
      <c r="J205" s="42"/>
      <c r="K205" s="42"/>
      <c r="L205" s="46"/>
      <c r="M205" s="230"/>
      <c r="N205" s="231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161</v>
      </c>
      <c r="AU205" s="19" t="s">
        <v>81</v>
      </c>
    </row>
    <row r="206" s="13" customFormat="1">
      <c r="A206" s="13"/>
      <c r="B206" s="232"/>
      <c r="C206" s="233"/>
      <c r="D206" s="234" t="s">
        <v>163</v>
      </c>
      <c r="E206" s="235" t="s">
        <v>19</v>
      </c>
      <c r="F206" s="236" t="s">
        <v>1016</v>
      </c>
      <c r="G206" s="233"/>
      <c r="H206" s="235" t="s">
        <v>19</v>
      </c>
      <c r="I206" s="237"/>
      <c r="J206" s="233"/>
      <c r="K206" s="233"/>
      <c r="L206" s="238"/>
      <c r="M206" s="239"/>
      <c r="N206" s="240"/>
      <c r="O206" s="240"/>
      <c r="P206" s="240"/>
      <c r="Q206" s="240"/>
      <c r="R206" s="240"/>
      <c r="S206" s="240"/>
      <c r="T206" s="24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2" t="s">
        <v>163</v>
      </c>
      <c r="AU206" s="242" t="s">
        <v>81</v>
      </c>
      <c r="AV206" s="13" t="s">
        <v>79</v>
      </c>
      <c r="AW206" s="13" t="s">
        <v>33</v>
      </c>
      <c r="AX206" s="13" t="s">
        <v>72</v>
      </c>
      <c r="AY206" s="242" t="s">
        <v>152</v>
      </c>
    </row>
    <row r="207" s="14" customFormat="1">
      <c r="A207" s="14"/>
      <c r="B207" s="243"/>
      <c r="C207" s="244"/>
      <c r="D207" s="234" t="s">
        <v>163</v>
      </c>
      <c r="E207" s="245" t="s">
        <v>19</v>
      </c>
      <c r="F207" s="246" t="s">
        <v>1017</v>
      </c>
      <c r="G207" s="244"/>
      <c r="H207" s="247">
        <v>1.083</v>
      </c>
      <c r="I207" s="248"/>
      <c r="J207" s="244"/>
      <c r="K207" s="244"/>
      <c r="L207" s="249"/>
      <c r="M207" s="250"/>
      <c r="N207" s="251"/>
      <c r="O207" s="251"/>
      <c r="P207" s="251"/>
      <c r="Q207" s="251"/>
      <c r="R207" s="251"/>
      <c r="S207" s="251"/>
      <c r="T207" s="25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3" t="s">
        <v>163</v>
      </c>
      <c r="AU207" s="253" t="s">
        <v>81</v>
      </c>
      <c r="AV207" s="14" t="s">
        <v>81</v>
      </c>
      <c r="AW207" s="14" t="s">
        <v>33</v>
      </c>
      <c r="AX207" s="14" t="s">
        <v>79</v>
      </c>
      <c r="AY207" s="253" t="s">
        <v>152</v>
      </c>
    </row>
    <row r="208" s="12" customFormat="1" ht="22.8" customHeight="1">
      <c r="A208" s="12"/>
      <c r="B208" s="198"/>
      <c r="C208" s="199"/>
      <c r="D208" s="200" t="s">
        <v>71</v>
      </c>
      <c r="E208" s="212" t="s">
        <v>183</v>
      </c>
      <c r="F208" s="212" t="s">
        <v>308</v>
      </c>
      <c r="G208" s="199"/>
      <c r="H208" s="199"/>
      <c r="I208" s="202"/>
      <c r="J208" s="213">
        <f>BK208</f>
        <v>0</v>
      </c>
      <c r="K208" s="199"/>
      <c r="L208" s="204"/>
      <c r="M208" s="205"/>
      <c r="N208" s="206"/>
      <c r="O208" s="206"/>
      <c r="P208" s="207">
        <f>SUM(P209:P245)</f>
        <v>0</v>
      </c>
      <c r="Q208" s="206"/>
      <c r="R208" s="207">
        <f>SUM(R209:R245)</f>
        <v>23.296393999999999</v>
      </c>
      <c r="S208" s="206"/>
      <c r="T208" s="208">
        <f>SUM(T209:T245)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09" t="s">
        <v>79</v>
      </c>
      <c r="AT208" s="210" t="s">
        <v>71</v>
      </c>
      <c r="AU208" s="210" t="s">
        <v>79</v>
      </c>
      <c r="AY208" s="209" t="s">
        <v>152</v>
      </c>
      <c r="BK208" s="211">
        <f>SUM(BK209:BK245)</f>
        <v>0</v>
      </c>
    </row>
    <row r="209" s="2" customFormat="1" ht="21.75" customHeight="1">
      <c r="A209" s="40"/>
      <c r="B209" s="41"/>
      <c r="C209" s="214" t="s">
        <v>326</v>
      </c>
      <c r="D209" s="214" t="s">
        <v>154</v>
      </c>
      <c r="E209" s="215" t="s">
        <v>583</v>
      </c>
      <c r="F209" s="216" t="s">
        <v>584</v>
      </c>
      <c r="G209" s="217" t="s">
        <v>157</v>
      </c>
      <c r="H209" s="218">
        <v>77</v>
      </c>
      <c r="I209" s="219"/>
      <c r="J209" s="220">
        <f>ROUND(I209*H209,2)</f>
        <v>0</v>
      </c>
      <c r="K209" s="216" t="s">
        <v>158</v>
      </c>
      <c r="L209" s="46"/>
      <c r="M209" s="221" t="s">
        <v>19</v>
      </c>
      <c r="N209" s="222" t="s">
        <v>43</v>
      </c>
      <c r="O209" s="86"/>
      <c r="P209" s="223">
        <f>O209*H209</f>
        <v>0</v>
      </c>
      <c r="Q209" s="223">
        <v>0</v>
      </c>
      <c r="R209" s="223">
        <f>Q209*H209</f>
        <v>0</v>
      </c>
      <c r="S209" s="223">
        <v>0</v>
      </c>
      <c r="T209" s="224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25" t="s">
        <v>159</v>
      </c>
      <c r="AT209" s="225" t="s">
        <v>154</v>
      </c>
      <c r="AU209" s="225" t="s">
        <v>81</v>
      </c>
      <c r="AY209" s="19" t="s">
        <v>152</v>
      </c>
      <c r="BE209" s="226">
        <f>IF(N209="základní",J209,0)</f>
        <v>0</v>
      </c>
      <c r="BF209" s="226">
        <f>IF(N209="snížená",J209,0)</f>
        <v>0</v>
      </c>
      <c r="BG209" s="226">
        <f>IF(N209="zákl. přenesená",J209,0)</f>
        <v>0</v>
      </c>
      <c r="BH209" s="226">
        <f>IF(N209="sníž. přenesená",J209,0)</f>
        <v>0</v>
      </c>
      <c r="BI209" s="226">
        <f>IF(N209="nulová",J209,0)</f>
        <v>0</v>
      </c>
      <c r="BJ209" s="19" t="s">
        <v>79</v>
      </c>
      <c r="BK209" s="226">
        <f>ROUND(I209*H209,2)</f>
        <v>0</v>
      </c>
      <c r="BL209" s="19" t="s">
        <v>159</v>
      </c>
      <c r="BM209" s="225" t="s">
        <v>585</v>
      </c>
    </row>
    <row r="210" s="2" customFormat="1">
      <c r="A210" s="40"/>
      <c r="B210" s="41"/>
      <c r="C210" s="42"/>
      <c r="D210" s="227" t="s">
        <v>161</v>
      </c>
      <c r="E210" s="42"/>
      <c r="F210" s="228" t="s">
        <v>586</v>
      </c>
      <c r="G210" s="42"/>
      <c r="H210" s="42"/>
      <c r="I210" s="229"/>
      <c r="J210" s="42"/>
      <c r="K210" s="42"/>
      <c r="L210" s="46"/>
      <c r="M210" s="230"/>
      <c r="N210" s="231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161</v>
      </c>
      <c r="AU210" s="19" t="s">
        <v>81</v>
      </c>
    </row>
    <row r="211" s="13" customFormat="1">
      <c r="A211" s="13"/>
      <c r="B211" s="232"/>
      <c r="C211" s="233"/>
      <c r="D211" s="234" t="s">
        <v>163</v>
      </c>
      <c r="E211" s="235" t="s">
        <v>19</v>
      </c>
      <c r="F211" s="236" t="s">
        <v>534</v>
      </c>
      <c r="G211" s="233"/>
      <c r="H211" s="235" t="s">
        <v>19</v>
      </c>
      <c r="I211" s="237"/>
      <c r="J211" s="233"/>
      <c r="K211" s="233"/>
      <c r="L211" s="238"/>
      <c r="M211" s="239"/>
      <c r="N211" s="240"/>
      <c r="O211" s="240"/>
      <c r="P211" s="240"/>
      <c r="Q211" s="240"/>
      <c r="R211" s="240"/>
      <c r="S211" s="240"/>
      <c r="T211" s="24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2" t="s">
        <v>163</v>
      </c>
      <c r="AU211" s="242" t="s">
        <v>81</v>
      </c>
      <c r="AV211" s="13" t="s">
        <v>79</v>
      </c>
      <c r="AW211" s="13" t="s">
        <v>33</v>
      </c>
      <c r="AX211" s="13" t="s">
        <v>72</v>
      </c>
      <c r="AY211" s="242" t="s">
        <v>152</v>
      </c>
    </row>
    <row r="212" s="14" customFormat="1">
      <c r="A212" s="14"/>
      <c r="B212" s="243"/>
      <c r="C212" s="244"/>
      <c r="D212" s="234" t="s">
        <v>163</v>
      </c>
      <c r="E212" s="245" t="s">
        <v>19</v>
      </c>
      <c r="F212" s="246" t="s">
        <v>912</v>
      </c>
      <c r="G212" s="244"/>
      <c r="H212" s="247">
        <v>77</v>
      </c>
      <c r="I212" s="248"/>
      <c r="J212" s="244"/>
      <c r="K212" s="244"/>
      <c r="L212" s="249"/>
      <c r="M212" s="250"/>
      <c r="N212" s="251"/>
      <c r="O212" s="251"/>
      <c r="P212" s="251"/>
      <c r="Q212" s="251"/>
      <c r="R212" s="251"/>
      <c r="S212" s="251"/>
      <c r="T212" s="25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3" t="s">
        <v>163</v>
      </c>
      <c r="AU212" s="253" t="s">
        <v>81</v>
      </c>
      <c r="AV212" s="14" t="s">
        <v>81</v>
      </c>
      <c r="AW212" s="14" t="s">
        <v>33</v>
      </c>
      <c r="AX212" s="14" t="s">
        <v>79</v>
      </c>
      <c r="AY212" s="253" t="s">
        <v>152</v>
      </c>
    </row>
    <row r="213" s="2" customFormat="1" ht="21.75" customHeight="1">
      <c r="A213" s="40"/>
      <c r="B213" s="41"/>
      <c r="C213" s="214" t="s">
        <v>331</v>
      </c>
      <c r="D213" s="214" t="s">
        <v>154</v>
      </c>
      <c r="E213" s="215" t="s">
        <v>588</v>
      </c>
      <c r="F213" s="216" t="s">
        <v>589</v>
      </c>
      <c r="G213" s="217" t="s">
        <v>157</v>
      </c>
      <c r="H213" s="218">
        <v>77</v>
      </c>
      <c r="I213" s="219"/>
      <c r="J213" s="220">
        <f>ROUND(I213*H213,2)</f>
        <v>0</v>
      </c>
      <c r="K213" s="216" t="s">
        <v>158</v>
      </c>
      <c r="L213" s="46"/>
      <c r="M213" s="221" t="s">
        <v>19</v>
      </c>
      <c r="N213" s="222" t="s">
        <v>43</v>
      </c>
      <c r="O213" s="86"/>
      <c r="P213" s="223">
        <f>O213*H213</f>
        <v>0</v>
      </c>
      <c r="Q213" s="223">
        <v>0</v>
      </c>
      <c r="R213" s="223">
        <f>Q213*H213</f>
        <v>0</v>
      </c>
      <c r="S213" s="223">
        <v>0</v>
      </c>
      <c r="T213" s="224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25" t="s">
        <v>159</v>
      </c>
      <c r="AT213" s="225" t="s">
        <v>154</v>
      </c>
      <c r="AU213" s="225" t="s">
        <v>81</v>
      </c>
      <c r="AY213" s="19" t="s">
        <v>152</v>
      </c>
      <c r="BE213" s="226">
        <f>IF(N213="základní",J213,0)</f>
        <v>0</v>
      </c>
      <c r="BF213" s="226">
        <f>IF(N213="snížená",J213,0)</f>
        <v>0</v>
      </c>
      <c r="BG213" s="226">
        <f>IF(N213="zákl. přenesená",J213,0)</f>
        <v>0</v>
      </c>
      <c r="BH213" s="226">
        <f>IF(N213="sníž. přenesená",J213,0)</f>
        <v>0</v>
      </c>
      <c r="BI213" s="226">
        <f>IF(N213="nulová",J213,0)</f>
        <v>0</v>
      </c>
      <c r="BJ213" s="19" t="s">
        <v>79</v>
      </c>
      <c r="BK213" s="226">
        <f>ROUND(I213*H213,2)</f>
        <v>0</v>
      </c>
      <c r="BL213" s="19" t="s">
        <v>159</v>
      </c>
      <c r="BM213" s="225" t="s">
        <v>590</v>
      </c>
    </row>
    <row r="214" s="2" customFormat="1">
      <c r="A214" s="40"/>
      <c r="B214" s="41"/>
      <c r="C214" s="42"/>
      <c r="D214" s="227" t="s">
        <v>161</v>
      </c>
      <c r="E214" s="42"/>
      <c r="F214" s="228" t="s">
        <v>591</v>
      </c>
      <c r="G214" s="42"/>
      <c r="H214" s="42"/>
      <c r="I214" s="229"/>
      <c r="J214" s="42"/>
      <c r="K214" s="42"/>
      <c r="L214" s="46"/>
      <c r="M214" s="230"/>
      <c r="N214" s="231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161</v>
      </c>
      <c r="AU214" s="19" t="s">
        <v>81</v>
      </c>
    </row>
    <row r="215" s="13" customFormat="1">
      <c r="A215" s="13"/>
      <c r="B215" s="232"/>
      <c r="C215" s="233"/>
      <c r="D215" s="234" t="s">
        <v>163</v>
      </c>
      <c r="E215" s="235" t="s">
        <v>19</v>
      </c>
      <c r="F215" s="236" t="s">
        <v>534</v>
      </c>
      <c r="G215" s="233"/>
      <c r="H215" s="235" t="s">
        <v>19</v>
      </c>
      <c r="I215" s="237"/>
      <c r="J215" s="233"/>
      <c r="K215" s="233"/>
      <c r="L215" s="238"/>
      <c r="M215" s="239"/>
      <c r="N215" s="240"/>
      <c r="O215" s="240"/>
      <c r="P215" s="240"/>
      <c r="Q215" s="240"/>
      <c r="R215" s="240"/>
      <c r="S215" s="240"/>
      <c r="T215" s="24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2" t="s">
        <v>163</v>
      </c>
      <c r="AU215" s="242" t="s">
        <v>81</v>
      </c>
      <c r="AV215" s="13" t="s">
        <v>79</v>
      </c>
      <c r="AW215" s="13" t="s">
        <v>33</v>
      </c>
      <c r="AX215" s="13" t="s">
        <v>72</v>
      </c>
      <c r="AY215" s="242" t="s">
        <v>152</v>
      </c>
    </row>
    <row r="216" s="14" customFormat="1">
      <c r="A216" s="14"/>
      <c r="B216" s="243"/>
      <c r="C216" s="244"/>
      <c r="D216" s="234" t="s">
        <v>163</v>
      </c>
      <c r="E216" s="245" t="s">
        <v>19</v>
      </c>
      <c r="F216" s="246" t="s">
        <v>912</v>
      </c>
      <c r="G216" s="244"/>
      <c r="H216" s="247">
        <v>77</v>
      </c>
      <c r="I216" s="248"/>
      <c r="J216" s="244"/>
      <c r="K216" s="244"/>
      <c r="L216" s="249"/>
      <c r="M216" s="250"/>
      <c r="N216" s="251"/>
      <c r="O216" s="251"/>
      <c r="P216" s="251"/>
      <c r="Q216" s="251"/>
      <c r="R216" s="251"/>
      <c r="S216" s="251"/>
      <c r="T216" s="25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3" t="s">
        <v>163</v>
      </c>
      <c r="AU216" s="253" t="s">
        <v>81</v>
      </c>
      <c r="AV216" s="14" t="s">
        <v>81</v>
      </c>
      <c r="AW216" s="14" t="s">
        <v>33</v>
      </c>
      <c r="AX216" s="14" t="s">
        <v>79</v>
      </c>
      <c r="AY216" s="253" t="s">
        <v>152</v>
      </c>
    </row>
    <row r="217" s="2" customFormat="1" ht="21.75" customHeight="1">
      <c r="A217" s="40"/>
      <c r="B217" s="41"/>
      <c r="C217" s="214" t="s">
        <v>336</v>
      </c>
      <c r="D217" s="214" t="s">
        <v>154</v>
      </c>
      <c r="E217" s="215" t="s">
        <v>310</v>
      </c>
      <c r="F217" s="216" t="s">
        <v>311</v>
      </c>
      <c r="G217" s="217" t="s">
        <v>157</v>
      </c>
      <c r="H217" s="218">
        <v>3.2999999999999998</v>
      </c>
      <c r="I217" s="219"/>
      <c r="J217" s="220">
        <f>ROUND(I217*H217,2)</f>
        <v>0</v>
      </c>
      <c r="K217" s="216" t="s">
        <v>158</v>
      </c>
      <c r="L217" s="46"/>
      <c r="M217" s="221" t="s">
        <v>19</v>
      </c>
      <c r="N217" s="222" t="s">
        <v>43</v>
      </c>
      <c r="O217" s="86"/>
      <c r="P217" s="223">
        <f>O217*H217</f>
        <v>0</v>
      </c>
      <c r="Q217" s="223">
        <v>0</v>
      </c>
      <c r="R217" s="223">
        <f>Q217*H217</f>
        <v>0</v>
      </c>
      <c r="S217" s="223">
        <v>0</v>
      </c>
      <c r="T217" s="224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25" t="s">
        <v>159</v>
      </c>
      <c r="AT217" s="225" t="s">
        <v>154</v>
      </c>
      <c r="AU217" s="225" t="s">
        <v>81</v>
      </c>
      <c r="AY217" s="19" t="s">
        <v>152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9" t="s">
        <v>79</v>
      </c>
      <c r="BK217" s="226">
        <f>ROUND(I217*H217,2)</f>
        <v>0</v>
      </c>
      <c r="BL217" s="19" t="s">
        <v>159</v>
      </c>
      <c r="BM217" s="225" t="s">
        <v>592</v>
      </c>
    </row>
    <row r="218" s="2" customFormat="1">
      <c r="A218" s="40"/>
      <c r="B218" s="41"/>
      <c r="C218" s="42"/>
      <c r="D218" s="227" t="s">
        <v>161</v>
      </c>
      <c r="E218" s="42"/>
      <c r="F218" s="228" t="s">
        <v>313</v>
      </c>
      <c r="G218" s="42"/>
      <c r="H218" s="42"/>
      <c r="I218" s="229"/>
      <c r="J218" s="42"/>
      <c r="K218" s="42"/>
      <c r="L218" s="46"/>
      <c r="M218" s="230"/>
      <c r="N218" s="231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161</v>
      </c>
      <c r="AU218" s="19" t="s">
        <v>81</v>
      </c>
    </row>
    <row r="219" s="13" customFormat="1">
      <c r="A219" s="13"/>
      <c r="B219" s="232"/>
      <c r="C219" s="233"/>
      <c r="D219" s="234" t="s">
        <v>163</v>
      </c>
      <c r="E219" s="235" t="s">
        <v>19</v>
      </c>
      <c r="F219" s="236" t="s">
        <v>189</v>
      </c>
      <c r="G219" s="233"/>
      <c r="H219" s="235" t="s">
        <v>19</v>
      </c>
      <c r="I219" s="237"/>
      <c r="J219" s="233"/>
      <c r="K219" s="233"/>
      <c r="L219" s="238"/>
      <c r="M219" s="239"/>
      <c r="N219" s="240"/>
      <c r="O219" s="240"/>
      <c r="P219" s="240"/>
      <c r="Q219" s="240"/>
      <c r="R219" s="240"/>
      <c r="S219" s="240"/>
      <c r="T219" s="24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2" t="s">
        <v>163</v>
      </c>
      <c r="AU219" s="242" t="s">
        <v>81</v>
      </c>
      <c r="AV219" s="13" t="s">
        <v>79</v>
      </c>
      <c r="AW219" s="13" t="s">
        <v>33</v>
      </c>
      <c r="AX219" s="13" t="s">
        <v>72</v>
      </c>
      <c r="AY219" s="242" t="s">
        <v>152</v>
      </c>
    </row>
    <row r="220" s="14" customFormat="1">
      <c r="A220" s="14"/>
      <c r="B220" s="243"/>
      <c r="C220" s="244"/>
      <c r="D220" s="234" t="s">
        <v>163</v>
      </c>
      <c r="E220" s="245" t="s">
        <v>19</v>
      </c>
      <c r="F220" s="246" t="s">
        <v>995</v>
      </c>
      <c r="G220" s="244"/>
      <c r="H220" s="247">
        <v>3.2999999999999998</v>
      </c>
      <c r="I220" s="248"/>
      <c r="J220" s="244"/>
      <c r="K220" s="244"/>
      <c r="L220" s="249"/>
      <c r="M220" s="250"/>
      <c r="N220" s="251"/>
      <c r="O220" s="251"/>
      <c r="P220" s="251"/>
      <c r="Q220" s="251"/>
      <c r="R220" s="251"/>
      <c r="S220" s="251"/>
      <c r="T220" s="252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3" t="s">
        <v>163</v>
      </c>
      <c r="AU220" s="253" t="s">
        <v>81</v>
      </c>
      <c r="AV220" s="14" t="s">
        <v>81</v>
      </c>
      <c r="AW220" s="14" t="s">
        <v>33</v>
      </c>
      <c r="AX220" s="14" t="s">
        <v>79</v>
      </c>
      <c r="AY220" s="253" t="s">
        <v>152</v>
      </c>
    </row>
    <row r="221" s="2" customFormat="1" ht="24.15" customHeight="1">
      <c r="A221" s="40"/>
      <c r="B221" s="41"/>
      <c r="C221" s="214" t="s">
        <v>342</v>
      </c>
      <c r="D221" s="214" t="s">
        <v>154</v>
      </c>
      <c r="E221" s="215" t="s">
        <v>315</v>
      </c>
      <c r="F221" s="216" t="s">
        <v>316</v>
      </c>
      <c r="G221" s="217" t="s">
        <v>157</v>
      </c>
      <c r="H221" s="218">
        <v>14</v>
      </c>
      <c r="I221" s="219"/>
      <c r="J221" s="220">
        <f>ROUND(I221*H221,2)</f>
        <v>0</v>
      </c>
      <c r="K221" s="216" t="s">
        <v>158</v>
      </c>
      <c r="L221" s="46"/>
      <c r="M221" s="221" t="s">
        <v>19</v>
      </c>
      <c r="N221" s="222" t="s">
        <v>43</v>
      </c>
      <c r="O221" s="86"/>
      <c r="P221" s="223">
        <f>O221*H221</f>
        <v>0</v>
      </c>
      <c r="Q221" s="223">
        <v>0</v>
      </c>
      <c r="R221" s="223">
        <f>Q221*H221</f>
        <v>0</v>
      </c>
      <c r="S221" s="223">
        <v>0</v>
      </c>
      <c r="T221" s="224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25" t="s">
        <v>159</v>
      </c>
      <c r="AT221" s="225" t="s">
        <v>154</v>
      </c>
      <c r="AU221" s="225" t="s">
        <v>81</v>
      </c>
      <c r="AY221" s="19" t="s">
        <v>152</v>
      </c>
      <c r="BE221" s="226">
        <f>IF(N221="základní",J221,0)</f>
        <v>0</v>
      </c>
      <c r="BF221" s="226">
        <f>IF(N221="snížená",J221,0)</f>
        <v>0</v>
      </c>
      <c r="BG221" s="226">
        <f>IF(N221="zákl. přenesená",J221,0)</f>
        <v>0</v>
      </c>
      <c r="BH221" s="226">
        <f>IF(N221="sníž. přenesená",J221,0)</f>
        <v>0</v>
      </c>
      <c r="BI221" s="226">
        <f>IF(N221="nulová",J221,0)</f>
        <v>0</v>
      </c>
      <c r="BJ221" s="19" t="s">
        <v>79</v>
      </c>
      <c r="BK221" s="226">
        <f>ROUND(I221*H221,2)</f>
        <v>0</v>
      </c>
      <c r="BL221" s="19" t="s">
        <v>159</v>
      </c>
      <c r="BM221" s="225" t="s">
        <v>593</v>
      </c>
    </row>
    <row r="222" s="2" customFormat="1">
      <c r="A222" s="40"/>
      <c r="B222" s="41"/>
      <c r="C222" s="42"/>
      <c r="D222" s="227" t="s">
        <v>161</v>
      </c>
      <c r="E222" s="42"/>
      <c r="F222" s="228" t="s">
        <v>318</v>
      </c>
      <c r="G222" s="42"/>
      <c r="H222" s="42"/>
      <c r="I222" s="229"/>
      <c r="J222" s="42"/>
      <c r="K222" s="42"/>
      <c r="L222" s="46"/>
      <c r="M222" s="230"/>
      <c r="N222" s="231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161</v>
      </c>
      <c r="AU222" s="19" t="s">
        <v>81</v>
      </c>
    </row>
    <row r="223" s="13" customFormat="1">
      <c r="A223" s="13"/>
      <c r="B223" s="232"/>
      <c r="C223" s="233"/>
      <c r="D223" s="234" t="s">
        <v>163</v>
      </c>
      <c r="E223" s="235" t="s">
        <v>19</v>
      </c>
      <c r="F223" s="236" t="s">
        <v>319</v>
      </c>
      <c r="G223" s="233"/>
      <c r="H223" s="235" t="s">
        <v>19</v>
      </c>
      <c r="I223" s="237"/>
      <c r="J223" s="233"/>
      <c r="K223" s="233"/>
      <c r="L223" s="238"/>
      <c r="M223" s="239"/>
      <c r="N223" s="240"/>
      <c r="O223" s="240"/>
      <c r="P223" s="240"/>
      <c r="Q223" s="240"/>
      <c r="R223" s="240"/>
      <c r="S223" s="240"/>
      <c r="T223" s="24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2" t="s">
        <v>163</v>
      </c>
      <c r="AU223" s="242" t="s">
        <v>81</v>
      </c>
      <c r="AV223" s="13" t="s">
        <v>79</v>
      </c>
      <c r="AW223" s="13" t="s">
        <v>33</v>
      </c>
      <c r="AX223" s="13" t="s">
        <v>72</v>
      </c>
      <c r="AY223" s="242" t="s">
        <v>152</v>
      </c>
    </row>
    <row r="224" s="14" customFormat="1">
      <c r="A224" s="14"/>
      <c r="B224" s="243"/>
      <c r="C224" s="244"/>
      <c r="D224" s="234" t="s">
        <v>163</v>
      </c>
      <c r="E224" s="245" t="s">
        <v>19</v>
      </c>
      <c r="F224" s="246" t="s">
        <v>245</v>
      </c>
      <c r="G224" s="244"/>
      <c r="H224" s="247">
        <v>14</v>
      </c>
      <c r="I224" s="248"/>
      <c r="J224" s="244"/>
      <c r="K224" s="244"/>
      <c r="L224" s="249"/>
      <c r="M224" s="250"/>
      <c r="N224" s="251"/>
      <c r="O224" s="251"/>
      <c r="P224" s="251"/>
      <c r="Q224" s="251"/>
      <c r="R224" s="251"/>
      <c r="S224" s="251"/>
      <c r="T224" s="252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3" t="s">
        <v>163</v>
      </c>
      <c r="AU224" s="253" t="s">
        <v>81</v>
      </c>
      <c r="AV224" s="14" t="s">
        <v>81</v>
      </c>
      <c r="AW224" s="14" t="s">
        <v>33</v>
      </c>
      <c r="AX224" s="14" t="s">
        <v>79</v>
      </c>
      <c r="AY224" s="253" t="s">
        <v>152</v>
      </c>
    </row>
    <row r="225" s="2" customFormat="1" ht="16.5" customHeight="1">
      <c r="A225" s="40"/>
      <c r="B225" s="41"/>
      <c r="C225" s="214" t="s">
        <v>347</v>
      </c>
      <c r="D225" s="214" t="s">
        <v>154</v>
      </c>
      <c r="E225" s="215" t="s">
        <v>322</v>
      </c>
      <c r="F225" s="216" t="s">
        <v>323</v>
      </c>
      <c r="G225" s="217" t="s">
        <v>157</v>
      </c>
      <c r="H225" s="218">
        <v>14</v>
      </c>
      <c r="I225" s="219"/>
      <c r="J225" s="220">
        <f>ROUND(I225*H225,2)</f>
        <v>0</v>
      </c>
      <c r="K225" s="216" t="s">
        <v>158</v>
      </c>
      <c r="L225" s="46"/>
      <c r="M225" s="221" t="s">
        <v>19</v>
      </c>
      <c r="N225" s="222" t="s">
        <v>43</v>
      </c>
      <c r="O225" s="86"/>
      <c r="P225" s="223">
        <f>O225*H225</f>
        <v>0</v>
      </c>
      <c r="Q225" s="223">
        <v>0</v>
      </c>
      <c r="R225" s="223">
        <f>Q225*H225</f>
        <v>0</v>
      </c>
      <c r="S225" s="223">
        <v>0</v>
      </c>
      <c r="T225" s="224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25" t="s">
        <v>159</v>
      </c>
      <c r="AT225" s="225" t="s">
        <v>154</v>
      </c>
      <c r="AU225" s="225" t="s">
        <v>81</v>
      </c>
      <c r="AY225" s="19" t="s">
        <v>152</v>
      </c>
      <c r="BE225" s="226">
        <f>IF(N225="základní",J225,0)</f>
        <v>0</v>
      </c>
      <c r="BF225" s="226">
        <f>IF(N225="snížená",J225,0)</f>
        <v>0</v>
      </c>
      <c r="BG225" s="226">
        <f>IF(N225="zákl. přenesená",J225,0)</f>
        <v>0</v>
      </c>
      <c r="BH225" s="226">
        <f>IF(N225="sníž. přenesená",J225,0)</f>
        <v>0</v>
      </c>
      <c r="BI225" s="226">
        <f>IF(N225="nulová",J225,0)</f>
        <v>0</v>
      </c>
      <c r="BJ225" s="19" t="s">
        <v>79</v>
      </c>
      <c r="BK225" s="226">
        <f>ROUND(I225*H225,2)</f>
        <v>0</v>
      </c>
      <c r="BL225" s="19" t="s">
        <v>159</v>
      </c>
      <c r="BM225" s="225" t="s">
        <v>595</v>
      </c>
    </row>
    <row r="226" s="2" customFormat="1">
      <c r="A226" s="40"/>
      <c r="B226" s="41"/>
      <c r="C226" s="42"/>
      <c r="D226" s="227" t="s">
        <v>161</v>
      </c>
      <c r="E226" s="42"/>
      <c r="F226" s="228" t="s">
        <v>325</v>
      </c>
      <c r="G226" s="42"/>
      <c r="H226" s="42"/>
      <c r="I226" s="229"/>
      <c r="J226" s="42"/>
      <c r="K226" s="42"/>
      <c r="L226" s="46"/>
      <c r="M226" s="230"/>
      <c r="N226" s="231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161</v>
      </c>
      <c r="AU226" s="19" t="s">
        <v>81</v>
      </c>
    </row>
    <row r="227" s="13" customFormat="1">
      <c r="A227" s="13"/>
      <c r="B227" s="232"/>
      <c r="C227" s="233"/>
      <c r="D227" s="234" t="s">
        <v>163</v>
      </c>
      <c r="E227" s="235" t="s">
        <v>19</v>
      </c>
      <c r="F227" s="236" t="s">
        <v>319</v>
      </c>
      <c r="G227" s="233"/>
      <c r="H227" s="235" t="s">
        <v>19</v>
      </c>
      <c r="I227" s="237"/>
      <c r="J227" s="233"/>
      <c r="K227" s="233"/>
      <c r="L227" s="238"/>
      <c r="M227" s="239"/>
      <c r="N227" s="240"/>
      <c r="O227" s="240"/>
      <c r="P227" s="240"/>
      <c r="Q227" s="240"/>
      <c r="R227" s="240"/>
      <c r="S227" s="240"/>
      <c r="T227" s="24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2" t="s">
        <v>163</v>
      </c>
      <c r="AU227" s="242" t="s">
        <v>81</v>
      </c>
      <c r="AV227" s="13" t="s">
        <v>79</v>
      </c>
      <c r="AW227" s="13" t="s">
        <v>33</v>
      </c>
      <c r="AX227" s="13" t="s">
        <v>72</v>
      </c>
      <c r="AY227" s="242" t="s">
        <v>152</v>
      </c>
    </row>
    <row r="228" s="14" customFormat="1">
      <c r="A228" s="14"/>
      <c r="B228" s="243"/>
      <c r="C228" s="244"/>
      <c r="D228" s="234" t="s">
        <v>163</v>
      </c>
      <c r="E228" s="245" t="s">
        <v>19</v>
      </c>
      <c r="F228" s="246" t="s">
        <v>245</v>
      </c>
      <c r="G228" s="244"/>
      <c r="H228" s="247">
        <v>14</v>
      </c>
      <c r="I228" s="248"/>
      <c r="J228" s="244"/>
      <c r="K228" s="244"/>
      <c r="L228" s="249"/>
      <c r="M228" s="250"/>
      <c r="N228" s="251"/>
      <c r="O228" s="251"/>
      <c r="P228" s="251"/>
      <c r="Q228" s="251"/>
      <c r="R228" s="251"/>
      <c r="S228" s="251"/>
      <c r="T228" s="25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3" t="s">
        <v>163</v>
      </c>
      <c r="AU228" s="253" t="s">
        <v>81</v>
      </c>
      <c r="AV228" s="14" t="s">
        <v>81</v>
      </c>
      <c r="AW228" s="14" t="s">
        <v>33</v>
      </c>
      <c r="AX228" s="14" t="s">
        <v>79</v>
      </c>
      <c r="AY228" s="253" t="s">
        <v>152</v>
      </c>
    </row>
    <row r="229" s="2" customFormat="1" ht="24.15" customHeight="1">
      <c r="A229" s="40"/>
      <c r="B229" s="41"/>
      <c r="C229" s="214" t="s">
        <v>264</v>
      </c>
      <c r="D229" s="214" t="s">
        <v>154</v>
      </c>
      <c r="E229" s="215" t="s">
        <v>327</v>
      </c>
      <c r="F229" s="216" t="s">
        <v>328</v>
      </c>
      <c r="G229" s="217" t="s">
        <v>157</v>
      </c>
      <c r="H229" s="218">
        <v>14</v>
      </c>
      <c r="I229" s="219"/>
      <c r="J229" s="220">
        <f>ROUND(I229*H229,2)</f>
        <v>0</v>
      </c>
      <c r="K229" s="216" t="s">
        <v>158</v>
      </c>
      <c r="L229" s="46"/>
      <c r="M229" s="221" t="s">
        <v>19</v>
      </c>
      <c r="N229" s="222" t="s">
        <v>43</v>
      </c>
      <c r="O229" s="86"/>
      <c r="P229" s="223">
        <f>O229*H229</f>
        <v>0</v>
      </c>
      <c r="Q229" s="223">
        <v>0</v>
      </c>
      <c r="R229" s="223">
        <f>Q229*H229</f>
        <v>0</v>
      </c>
      <c r="S229" s="223">
        <v>0</v>
      </c>
      <c r="T229" s="224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25" t="s">
        <v>159</v>
      </c>
      <c r="AT229" s="225" t="s">
        <v>154</v>
      </c>
      <c r="AU229" s="225" t="s">
        <v>81</v>
      </c>
      <c r="AY229" s="19" t="s">
        <v>152</v>
      </c>
      <c r="BE229" s="226">
        <f>IF(N229="základní",J229,0)</f>
        <v>0</v>
      </c>
      <c r="BF229" s="226">
        <f>IF(N229="snížená",J229,0)</f>
        <v>0</v>
      </c>
      <c r="BG229" s="226">
        <f>IF(N229="zákl. přenesená",J229,0)</f>
        <v>0</v>
      </c>
      <c r="BH229" s="226">
        <f>IF(N229="sníž. přenesená",J229,0)</f>
        <v>0</v>
      </c>
      <c r="BI229" s="226">
        <f>IF(N229="nulová",J229,0)</f>
        <v>0</v>
      </c>
      <c r="BJ229" s="19" t="s">
        <v>79</v>
      </c>
      <c r="BK229" s="226">
        <f>ROUND(I229*H229,2)</f>
        <v>0</v>
      </c>
      <c r="BL229" s="19" t="s">
        <v>159</v>
      </c>
      <c r="BM229" s="225" t="s">
        <v>596</v>
      </c>
    </row>
    <row r="230" s="2" customFormat="1">
      <c r="A230" s="40"/>
      <c r="B230" s="41"/>
      <c r="C230" s="42"/>
      <c r="D230" s="227" t="s">
        <v>161</v>
      </c>
      <c r="E230" s="42"/>
      <c r="F230" s="228" t="s">
        <v>330</v>
      </c>
      <c r="G230" s="42"/>
      <c r="H230" s="42"/>
      <c r="I230" s="229"/>
      <c r="J230" s="42"/>
      <c r="K230" s="42"/>
      <c r="L230" s="46"/>
      <c r="M230" s="230"/>
      <c r="N230" s="231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161</v>
      </c>
      <c r="AU230" s="19" t="s">
        <v>81</v>
      </c>
    </row>
    <row r="231" s="13" customFormat="1">
      <c r="A231" s="13"/>
      <c r="B231" s="232"/>
      <c r="C231" s="233"/>
      <c r="D231" s="234" t="s">
        <v>163</v>
      </c>
      <c r="E231" s="235" t="s">
        <v>19</v>
      </c>
      <c r="F231" s="236" t="s">
        <v>319</v>
      </c>
      <c r="G231" s="233"/>
      <c r="H231" s="235" t="s">
        <v>19</v>
      </c>
      <c r="I231" s="237"/>
      <c r="J231" s="233"/>
      <c r="K231" s="233"/>
      <c r="L231" s="238"/>
      <c r="M231" s="239"/>
      <c r="N231" s="240"/>
      <c r="O231" s="240"/>
      <c r="P231" s="240"/>
      <c r="Q231" s="240"/>
      <c r="R231" s="240"/>
      <c r="S231" s="240"/>
      <c r="T231" s="24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2" t="s">
        <v>163</v>
      </c>
      <c r="AU231" s="242" t="s">
        <v>81</v>
      </c>
      <c r="AV231" s="13" t="s">
        <v>79</v>
      </c>
      <c r="AW231" s="13" t="s">
        <v>33</v>
      </c>
      <c r="AX231" s="13" t="s">
        <v>72</v>
      </c>
      <c r="AY231" s="242" t="s">
        <v>152</v>
      </c>
    </row>
    <row r="232" s="14" customFormat="1">
      <c r="A232" s="14"/>
      <c r="B232" s="243"/>
      <c r="C232" s="244"/>
      <c r="D232" s="234" t="s">
        <v>163</v>
      </c>
      <c r="E232" s="245" t="s">
        <v>19</v>
      </c>
      <c r="F232" s="246" t="s">
        <v>245</v>
      </c>
      <c r="G232" s="244"/>
      <c r="H232" s="247">
        <v>14</v>
      </c>
      <c r="I232" s="248"/>
      <c r="J232" s="244"/>
      <c r="K232" s="244"/>
      <c r="L232" s="249"/>
      <c r="M232" s="250"/>
      <c r="N232" s="251"/>
      <c r="O232" s="251"/>
      <c r="P232" s="251"/>
      <c r="Q232" s="251"/>
      <c r="R232" s="251"/>
      <c r="S232" s="251"/>
      <c r="T232" s="25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3" t="s">
        <v>163</v>
      </c>
      <c r="AU232" s="253" t="s">
        <v>81</v>
      </c>
      <c r="AV232" s="14" t="s">
        <v>81</v>
      </c>
      <c r="AW232" s="14" t="s">
        <v>33</v>
      </c>
      <c r="AX232" s="14" t="s">
        <v>79</v>
      </c>
      <c r="AY232" s="253" t="s">
        <v>152</v>
      </c>
    </row>
    <row r="233" s="2" customFormat="1" ht="37.8" customHeight="1">
      <c r="A233" s="40"/>
      <c r="B233" s="41"/>
      <c r="C233" s="214" t="s">
        <v>359</v>
      </c>
      <c r="D233" s="214" t="s">
        <v>154</v>
      </c>
      <c r="E233" s="215" t="s">
        <v>332</v>
      </c>
      <c r="F233" s="216" t="s">
        <v>703</v>
      </c>
      <c r="G233" s="217" t="s">
        <v>157</v>
      </c>
      <c r="H233" s="218">
        <v>3.2999999999999998</v>
      </c>
      <c r="I233" s="219"/>
      <c r="J233" s="220">
        <f>ROUND(I233*H233,2)</f>
        <v>0</v>
      </c>
      <c r="K233" s="216" t="s">
        <v>158</v>
      </c>
      <c r="L233" s="46"/>
      <c r="M233" s="221" t="s">
        <v>19</v>
      </c>
      <c r="N233" s="222" t="s">
        <v>43</v>
      </c>
      <c r="O233" s="86"/>
      <c r="P233" s="223">
        <f>O233*H233</f>
        <v>0</v>
      </c>
      <c r="Q233" s="223">
        <v>0.089219999999999994</v>
      </c>
      <c r="R233" s="223">
        <f>Q233*H233</f>
        <v>0.29442599999999997</v>
      </c>
      <c r="S233" s="223">
        <v>0</v>
      </c>
      <c r="T233" s="224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25" t="s">
        <v>159</v>
      </c>
      <c r="AT233" s="225" t="s">
        <v>154</v>
      </c>
      <c r="AU233" s="225" t="s">
        <v>81</v>
      </c>
      <c r="AY233" s="19" t="s">
        <v>152</v>
      </c>
      <c r="BE233" s="226">
        <f>IF(N233="základní",J233,0)</f>
        <v>0</v>
      </c>
      <c r="BF233" s="226">
        <f>IF(N233="snížená",J233,0)</f>
        <v>0</v>
      </c>
      <c r="BG233" s="226">
        <f>IF(N233="zákl. přenesená",J233,0)</f>
        <v>0</v>
      </c>
      <c r="BH233" s="226">
        <f>IF(N233="sníž. přenesená",J233,0)</f>
        <v>0</v>
      </c>
      <c r="BI233" s="226">
        <f>IF(N233="nulová",J233,0)</f>
        <v>0</v>
      </c>
      <c r="BJ233" s="19" t="s">
        <v>79</v>
      </c>
      <c r="BK233" s="226">
        <f>ROUND(I233*H233,2)</f>
        <v>0</v>
      </c>
      <c r="BL233" s="19" t="s">
        <v>159</v>
      </c>
      <c r="BM233" s="225" t="s">
        <v>597</v>
      </c>
    </row>
    <row r="234" s="2" customFormat="1">
      <c r="A234" s="40"/>
      <c r="B234" s="41"/>
      <c r="C234" s="42"/>
      <c r="D234" s="227" t="s">
        <v>161</v>
      </c>
      <c r="E234" s="42"/>
      <c r="F234" s="228" t="s">
        <v>335</v>
      </c>
      <c r="G234" s="42"/>
      <c r="H234" s="42"/>
      <c r="I234" s="229"/>
      <c r="J234" s="42"/>
      <c r="K234" s="42"/>
      <c r="L234" s="46"/>
      <c r="M234" s="230"/>
      <c r="N234" s="231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161</v>
      </c>
      <c r="AU234" s="19" t="s">
        <v>81</v>
      </c>
    </row>
    <row r="235" s="13" customFormat="1">
      <c r="A235" s="13"/>
      <c r="B235" s="232"/>
      <c r="C235" s="233"/>
      <c r="D235" s="234" t="s">
        <v>163</v>
      </c>
      <c r="E235" s="235" t="s">
        <v>19</v>
      </c>
      <c r="F235" s="236" t="s">
        <v>189</v>
      </c>
      <c r="G235" s="233"/>
      <c r="H235" s="235" t="s">
        <v>19</v>
      </c>
      <c r="I235" s="237"/>
      <c r="J235" s="233"/>
      <c r="K235" s="233"/>
      <c r="L235" s="238"/>
      <c r="M235" s="239"/>
      <c r="N235" s="240"/>
      <c r="O235" s="240"/>
      <c r="P235" s="240"/>
      <c r="Q235" s="240"/>
      <c r="R235" s="240"/>
      <c r="S235" s="240"/>
      <c r="T235" s="24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2" t="s">
        <v>163</v>
      </c>
      <c r="AU235" s="242" t="s">
        <v>81</v>
      </c>
      <c r="AV235" s="13" t="s">
        <v>79</v>
      </c>
      <c r="AW235" s="13" t="s">
        <v>33</v>
      </c>
      <c r="AX235" s="13" t="s">
        <v>72</v>
      </c>
      <c r="AY235" s="242" t="s">
        <v>152</v>
      </c>
    </row>
    <row r="236" s="14" customFormat="1">
      <c r="A236" s="14"/>
      <c r="B236" s="243"/>
      <c r="C236" s="244"/>
      <c r="D236" s="234" t="s">
        <v>163</v>
      </c>
      <c r="E236" s="245" t="s">
        <v>19</v>
      </c>
      <c r="F236" s="246" t="s">
        <v>995</v>
      </c>
      <c r="G236" s="244"/>
      <c r="H236" s="247">
        <v>3.2999999999999998</v>
      </c>
      <c r="I236" s="248"/>
      <c r="J236" s="244"/>
      <c r="K236" s="244"/>
      <c r="L236" s="249"/>
      <c r="M236" s="250"/>
      <c r="N236" s="251"/>
      <c r="O236" s="251"/>
      <c r="P236" s="251"/>
      <c r="Q236" s="251"/>
      <c r="R236" s="251"/>
      <c r="S236" s="251"/>
      <c r="T236" s="25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3" t="s">
        <v>163</v>
      </c>
      <c r="AU236" s="253" t="s">
        <v>81</v>
      </c>
      <c r="AV236" s="14" t="s">
        <v>81</v>
      </c>
      <c r="AW236" s="14" t="s">
        <v>33</v>
      </c>
      <c r="AX236" s="14" t="s">
        <v>79</v>
      </c>
      <c r="AY236" s="253" t="s">
        <v>152</v>
      </c>
    </row>
    <row r="237" s="2" customFormat="1" ht="16.5" customHeight="1">
      <c r="A237" s="40"/>
      <c r="B237" s="41"/>
      <c r="C237" s="265" t="s">
        <v>364</v>
      </c>
      <c r="D237" s="265" t="s">
        <v>228</v>
      </c>
      <c r="E237" s="266" t="s">
        <v>337</v>
      </c>
      <c r="F237" s="267" t="s">
        <v>338</v>
      </c>
      <c r="G237" s="268" t="s">
        <v>157</v>
      </c>
      <c r="H237" s="269">
        <v>3.399</v>
      </c>
      <c r="I237" s="270"/>
      <c r="J237" s="271">
        <f>ROUND(I237*H237,2)</f>
        <v>0</v>
      </c>
      <c r="K237" s="267" t="s">
        <v>158</v>
      </c>
      <c r="L237" s="272"/>
      <c r="M237" s="273" t="s">
        <v>19</v>
      </c>
      <c r="N237" s="274" t="s">
        <v>43</v>
      </c>
      <c r="O237" s="86"/>
      <c r="P237" s="223">
        <f>O237*H237</f>
        <v>0</v>
      </c>
      <c r="Q237" s="223">
        <v>0.13200000000000001</v>
      </c>
      <c r="R237" s="223">
        <f>Q237*H237</f>
        <v>0.44866800000000001</v>
      </c>
      <c r="S237" s="223">
        <v>0</v>
      </c>
      <c r="T237" s="224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25" t="s">
        <v>208</v>
      </c>
      <c r="AT237" s="225" t="s">
        <v>228</v>
      </c>
      <c r="AU237" s="225" t="s">
        <v>81</v>
      </c>
      <c r="AY237" s="19" t="s">
        <v>152</v>
      </c>
      <c r="BE237" s="226">
        <f>IF(N237="základní",J237,0)</f>
        <v>0</v>
      </c>
      <c r="BF237" s="226">
        <f>IF(N237="snížená",J237,0)</f>
        <v>0</v>
      </c>
      <c r="BG237" s="226">
        <f>IF(N237="zákl. přenesená",J237,0)</f>
        <v>0</v>
      </c>
      <c r="BH237" s="226">
        <f>IF(N237="sníž. přenesená",J237,0)</f>
        <v>0</v>
      </c>
      <c r="BI237" s="226">
        <f>IF(N237="nulová",J237,0)</f>
        <v>0</v>
      </c>
      <c r="BJ237" s="19" t="s">
        <v>79</v>
      </c>
      <c r="BK237" s="226">
        <f>ROUND(I237*H237,2)</f>
        <v>0</v>
      </c>
      <c r="BL237" s="19" t="s">
        <v>159</v>
      </c>
      <c r="BM237" s="225" t="s">
        <v>598</v>
      </c>
    </row>
    <row r="238" s="14" customFormat="1">
      <c r="A238" s="14"/>
      <c r="B238" s="243"/>
      <c r="C238" s="244"/>
      <c r="D238" s="234" t="s">
        <v>163</v>
      </c>
      <c r="E238" s="244"/>
      <c r="F238" s="246" t="s">
        <v>1018</v>
      </c>
      <c r="G238" s="244"/>
      <c r="H238" s="247">
        <v>3.399</v>
      </c>
      <c r="I238" s="248"/>
      <c r="J238" s="244"/>
      <c r="K238" s="244"/>
      <c r="L238" s="249"/>
      <c r="M238" s="250"/>
      <c r="N238" s="251"/>
      <c r="O238" s="251"/>
      <c r="P238" s="251"/>
      <c r="Q238" s="251"/>
      <c r="R238" s="251"/>
      <c r="S238" s="251"/>
      <c r="T238" s="25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3" t="s">
        <v>163</v>
      </c>
      <c r="AU238" s="253" t="s">
        <v>81</v>
      </c>
      <c r="AV238" s="14" t="s">
        <v>81</v>
      </c>
      <c r="AW238" s="14" t="s">
        <v>4</v>
      </c>
      <c r="AX238" s="14" t="s">
        <v>79</v>
      </c>
      <c r="AY238" s="253" t="s">
        <v>152</v>
      </c>
    </row>
    <row r="239" s="2" customFormat="1" ht="44.25" customHeight="1">
      <c r="A239" s="40"/>
      <c r="B239" s="41"/>
      <c r="C239" s="214" t="s">
        <v>369</v>
      </c>
      <c r="D239" s="214" t="s">
        <v>154</v>
      </c>
      <c r="E239" s="215" t="s">
        <v>1019</v>
      </c>
      <c r="F239" s="216" t="s">
        <v>1020</v>
      </c>
      <c r="G239" s="217" t="s">
        <v>157</v>
      </c>
      <c r="H239" s="218">
        <v>77</v>
      </c>
      <c r="I239" s="219"/>
      <c r="J239" s="220">
        <f>ROUND(I239*H239,2)</f>
        <v>0</v>
      </c>
      <c r="K239" s="216" t="s">
        <v>158</v>
      </c>
      <c r="L239" s="46"/>
      <c r="M239" s="221" t="s">
        <v>19</v>
      </c>
      <c r="N239" s="222" t="s">
        <v>43</v>
      </c>
      <c r="O239" s="86"/>
      <c r="P239" s="223">
        <f>O239*H239</f>
        <v>0</v>
      </c>
      <c r="Q239" s="223">
        <v>0.11162</v>
      </c>
      <c r="R239" s="223">
        <f>Q239*H239</f>
        <v>8.5947399999999998</v>
      </c>
      <c r="S239" s="223">
        <v>0</v>
      </c>
      <c r="T239" s="224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25" t="s">
        <v>159</v>
      </c>
      <c r="AT239" s="225" t="s">
        <v>154</v>
      </c>
      <c r="AU239" s="225" t="s">
        <v>81</v>
      </c>
      <c r="AY239" s="19" t="s">
        <v>152</v>
      </c>
      <c r="BE239" s="226">
        <f>IF(N239="základní",J239,0)</f>
        <v>0</v>
      </c>
      <c r="BF239" s="226">
        <f>IF(N239="snížená",J239,0)</f>
        <v>0</v>
      </c>
      <c r="BG239" s="226">
        <f>IF(N239="zákl. přenesená",J239,0)</f>
        <v>0</v>
      </c>
      <c r="BH239" s="226">
        <f>IF(N239="sníž. přenesená",J239,0)</f>
        <v>0</v>
      </c>
      <c r="BI239" s="226">
        <f>IF(N239="nulová",J239,0)</f>
        <v>0</v>
      </c>
      <c r="BJ239" s="19" t="s">
        <v>79</v>
      </c>
      <c r="BK239" s="226">
        <f>ROUND(I239*H239,2)</f>
        <v>0</v>
      </c>
      <c r="BL239" s="19" t="s">
        <v>159</v>
      </c>
      <c r="BM239" s="225" t="s">
        <v>602</v>
      </c>
    </row>
    <row r="240" s="2" customFormat="1">
      <c r="A240" s="40"/>
      <c r="B240" s="41"/>
      <c r="C240" s="42"/>
      <c r="D240" s="227" t="s">
        <v>161</v>
      </c>
      <c r="E240" s="42"/>
      <c r="F240" s="228" t="s">
        <v>1021</v>
      </c>
      <c r="G240" s="42"/>
      <c r="H240" s="42"/>
      <c r="I240" s="229"/>
      <c r="J240" s="42"/>
      <c r="K240" s="42"/>
      <c r="L240" s="46"/>
      <c r="M240" s="230"/>
      <c r="N240" s="231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161</v>
      </c>
      <c r="AU240" s="19" t="s">
        <v>81</v>
      </c>
    </row>
    <row r="241" s="13" customFormat="1">
      <c r="A241" s="13"/>
      <c r="B241" s="232"/>
      <c r="C241" s="233"/>
      <c r="D241" s="234" t="s">
        <v>163</v>
      </c>
      <c r="E241" s="235" t="s">
        <v>19</v>
      </c>
      <c r="F241" s="236" t="s">
        <v>534</v>
      </c>
      <c r="G241" s="233"/>
      <c r="H241" s="235" t="s">
        <v>19</v>
      </c>
      <c r="I241" s="237"/>
      <c r="J241" s="233"/>
      <c r="K241" s="233"/>
      <c r="L241" s="238"/>
      <c r="M241" s="239"/>
      <c r="N241" s="240"/>
      <c r="O241" s="240"/>
      <c r="P241" s="240"/>
      <c r="Q241" s="240"/>
      <c r="R241" s="240"/>
      <c r="S241" s="240"/>
      <c r="T241" s="24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2" t="s">
        <v>163</v>
      </c>
      <c r="AU241" s="242" t="s">
        <v>81</v>
      </c>
      <c r="AV241" s="13" t="s">
        <v>79</v>
      </c>
      <c r="AW241" s="13" t="s">
        <v>33</v>
      </c>
      <c r="AX241" s="13" t="s">
        <v>72</v>
      </c>
      <c r="AY241" s="242" t="s">
        <v>152</v>
      </c>
    </row>
    <row r="242" s="14" customFormat="1">
      <c r="A242" s="14"/>
      <c r="B242" s="243"/>
      <c r="C242" s="244"/>
      <c r="D242" s="234" t="s">
        <v>163</v>
      </c>
      <c r="E242" s="245" t="s">
        <v>19</v>
      </c>
      <c r="F242" s="246" t="s">
        <v>912</v>
      </c>
      <c r="G242" s="244"/>
      <c r="H242" s="247">
        <v>77</v>
      </c>
      <c r="I242" s="248"/>
      <c r="J242" s="244"/>
      <c r="K242" s="244"/>
      <c r="L242" s="249"/>
      <c r="M242" s="250"/>
      <c r="N242" s="251"/>
      <c r="O242" s="251"/>
      <c r="P242" s="251"/>
      <c r="Q242" s="251"/>
      <c r="R242" s="251"/>
      <c r="S242" s="251"/>
      <c r="T242" s="25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3" t="s">
        <v>163</v>
      </c>
      <c r="AU242" s="253" t="s">
        <v>81</v>
      </c>
      <c r="AV242" s="14" t="s">
        <v>81</v>
      </c>
      <c r="AW242" s="14" t="s">
        <v>33</v>
      </c>
      <c r="AX242" s="14" t="s">
        <v>79</v>
      </c>
      <c r="AY242" s="253" t="s">
        <v>152</v>
      </c>
    </row>
    <row r="243" s="2" customFormat="1" ht="16.5" customHeight="1">
      <c r="A243" s="40"/>
      <c r="B243" s="41"/>
      <c r="C243" s="265" t="s">
        <v>376</v>
      </c>
      <c r="D243" s="265" t="s">
        <v>228</v>
      </c>
      <c r="E243" s="266" t="s">
        <v>604</v>
      </c>
      <c r="F243" s="267" t="s">
        <v>605</v>
      </c>
      <c r="G243" s="268" t="s">
        <v>157</v>
      </c>
      <c r="H243" s="269">
        <v>79.310000000000002</v>
      </c>
      <c r="I243" s="270"/>
      <c r="J243" s="271">
        <f>ROUND(I243*H243,2)</f>
        <v>0</v>
      </c>
      <c r="K243" s="267" t="s">
        <v>158</v>
      </c>
      <c r="L243" s="272"/>
      <c r="M243" s="273" t="s">
        <v>19</v>
      </c>
      <c r="N243" s="274" t="s">
        <v>43</v>
      </c>
      <c r="O243" s="86"/>
      <c r="P243" s="223">
        <f>O243*H243</f>
        <v>0</v>
      </c>
      <c r="Q243" s="223">
        <v>0.17599999999999999</v>
      </c>
      <c r="R243" s="223">
        <f>Q243*H243</f>
        <v>13.95856</v>
      </c>
      <c r="S243" s="223">
        <v>0</v>
      </c>
      <c r="T243" s="224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25" t="s">
        <v>208</v>
      </c>
      <c r="AT243" s="225" t="s">
        <v>228</v>
      </c>
      <c r="AU243" s="225" t="s">
        <v>81</v>
      </c>
      <c r="AY243" s="19" t="s">
        <v>152</v>
      </c>
      <c r="BE243" s="226">
        <f>IF(N243="základní",J243,0)</f>
        <v>0</v>
      </c>
      <c r="BF243" s="226">
        <f>IF(N243="snížená",J243,0)</f>
        <v>0</v>
      </c>
      <c r="BG243" s="226">
        <f>IF(N243="zákl. přenesená",J243,0)</f>
        <v>0</v>
      </c>
      <c r="BH243" s="226">
        <f>IF(N243="sníž. přenesená",J243,0)</f>
        <v>0</v>
      </c>
      <c r="BI243" s="226">
        <f>IF(N243="nulová",J243,0)</f>
        <v>0</v>
      </c>
      <c r="BJ243" s="19" t="s">
        <v>79</v>
      </c>
      <c r="BK243" s="226">
        <f>ROUND(I243*H243,2)</f>
        <v>0</v>
      </c>
      <c r="BL243" s="19" t="s">
        <v>159</v>
      </c>
      <c r="BM243" s="225" t="s">
        <v>606</v>
      </c>
    </row>
    <row r="244" s="14" customFormat="1">
      <c r="A244" s="14"/>
      <c r="B244" s="243"/>
      <c r="C244" s="244"/>
      <c r="D244" s="234" t="s">
        <v>163</v>
      </c>
      <c r="E244" s="245" t="s">
        <v>19</v>
      </c>
      <c r="F244" s="246" t="s">
        <v>912</v>
      </c>
      <c r="G244" s="244"/>
      <c r="H244" s="247">
        <v>77</v>
      </c>
      <c r="I244" s="248"/>
      <c r="J244" s="244"/>
      <c r="K244" s="244"/>
      <c r="L244" s="249"/>
      <c r="M244" s="250"/>
      <c r="N244" s="251"/>
      <c r="O244" s="251"/>
      <c r="P244" s="251"/>
      <c r="Q244" s="251"/>
      <c r="R244" s="251"/>
      <c r="S244" s="251"/>
      <c r="T244" s="25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3" t="s">
        <v>163</v>
      </c>
      <c r="AU244" s="253" t="s">
        <v>81</v>
      </c>
      <c r="AV244" s="14" t="s">
        <v>81</v>
      </c>
      <c r="AW244" s="14" t="s">
        <v>33</v>
      </c>
      <c r="AX244" s="14" t="s">
        <v>79</v>
      </c>
      <c r="AY244" s="253" t="s">
        <v>152</v>
      </c>
    </row>
    <row r="245" s="14" customFormat="1">
      <c r="A245" s="14"/>
      <c r="B245" s="243"/>
      <c r="C245" s="244"/>
      <c r="D245" s="234" t="s">
        <v>163</v>
      </c>
      <c r="E245" s="244"/>
      <c r="F245" s="246" t="s">
        <v>1022</v>
      </c>
      <c r="G245" s="244"/>
      <c r="H245" s="247">
        <v>79.310000000000002</v>
      </c>
      <c r="I245" s="248"/>
      <c r="J245" s="244"/>
      <c r="K245" s="244"/>
      <c r="L245" s="249"/>
      <c r="M245" s="250"/>
      <c r="N245" s="251"/>
      <c r="O245" s="251"/>
      <c r="P245" s="251"/>
      <c r="Q245" s="251"/>
      <c r="R245" s="251"/>
      <c r="S245" s="251"/>
      <c r="T245" s="252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3" t="s">
        <v>163</v>
      </c>
      <c r="AU245" s="253" t="s">
        <v>81</v>
      </c>
      <c r="AV245" s="14" t="s">
        <v>81</v>
      </c>
      <c r="AW245" s="14" t="s">
        <v>4</v>
      </c>
      <c r="AX245" s="14" t="s">
        <v>79</v>
      </c>
      <c r="AY245" s="253" t="s">
        <v>152</v>
      </c>
    </row>
    <row r="246" s="12" customFormat="1" ht="22.8" customHeight="1">
      <c r="A246" s="12"/>
      <c r="B246" s="198"/>
      <c r="C246" s="199"/>
      <c r="D246" s="200" t="s">
        <v>71</v>
      </c>
      <c r="E246" s="212" t="s">
        <v>214</v>
      </c>
      <c r="F246" s="212" t="s">
        <v>341</v>
      </c>
      <c r="G246" s="199"/>
      <c r="H246" s="199"/>
      <c r="I246" s="202"/>
      <c r="J246" s="213">
        <f>BK246</f>
        <v>0</v>
      </c>
      <c r="K246" s="199"/>
      <c r="L246" s="204"/>
      <c r="M246" s="205"/>
      <c r="N246" s="206"/>
      <c r="O246" s="206"/>
      <c r="P246" s="207">
        <f>SUM(P247:P288)</f>
        <v>0</v>
      </c>
      <c r="Q246" s="206"/>
      <c r="R246" s="207">
        <f>SUM(R247:R288)</f>
        <v>6.913138</v>
      </c>
      <c r="S246" s="206"/>
      <c r="T246" s="208">
        <f>SUM(T247:T288)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09" t="s">
        <v>79</v>
      </c>
      <c r="AT246" s="210" t="s">
        <v>71</v>
      </c>
      <c r="AU246" s="210" t="s">
        <v>79</v>
      </c>
      <c r="AY246" s="209" t="s">
        <v>152</v>
      </c>
      <c r="BK246" s="211">
        <f>SUM(BK247:BK288)</f>
        <v>0</v>
      </c>
    </row>
    <row r="247" s="2" customFormat="1" ht="24.15" customHeight="1">
      <c r="A247" s="40"/>
      <c r="B247" s="41"/>
      <c r="C247" s="214" t="s">
        <v>381</v>
      </c>
      <c r="D247" s="214" t="s">
        <v>154</v>
      </c>
      <c r="E247" s="215" t="s">
        <v>352</v>
      </c>
      <c r="F247" s="216" t="s">
        <v>353</v>
      </c>
      <c r="G247" s="217" t="s">
        <v>179</v>
      </c>
      <c r="H247" s="218">
        <v>30</v>
      </c>
      <c r="I247" s="219"/>
      <c r="J247" s="220">
        <f>ROUND(I247*H247,2)</f>
        <v>0</v>
      </c>
      <c r="K247" s="216" t="s">
        <v>158</v>
      </c>
      <c r="L247" s="46"/>
      <c r="M247" s="221" t="s">
        <v>19</v>
      </c>
      <c r="N247" s="222" t="s">
        <v>43</v>
      </c>
      <c r="O247" s="86"/>
      <c r="P247" s="223">
        <f>O247*H247</f>
        <v>0</v>
      </c>
      <c r="Q247" s="223">
        <v>0.16850000000000001</v>
      </c>
      <c r="R247" s="223">
        <f>Q247*H247</f>
        <v>5.0550000000000006</v>
      </c>
      <c r="S247" s="223">
        <v>0</v>
      </c>
      <c r="T247" s="224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25" t="s">
        <v>159</v>
      </c>
      <c r="AT247" s="225" t="s">
        <v>154</v>
      </c>
      <c r="AU247" s="225" t="s">
        <v>81</v>
      </c>
      <c r="AY247" s="19" t="s">
        <v>152</v>
      </c>
      <c r="BE247" s="226">
        <f>IF(N247="základní",J247,0)</f>
        <v>0</v>
      </c>
      <c r="BF247" s="226">
        <f>IF(N247="snížená",J247,0)</f>
        <v>0</v>
      </c>
      <c r="BG247" s="226">
        <f>IF(N247="zákl. přenesená",J247,0)</f>
        <v>0</v>
      </c>
      <c r="BH247" s="226">
        <f>IF(N247="sníž. přenesená",J247,0)</f>
        <v>0</v>
      </c>
      <c r="BI247" s="226">
        <f>IF(N247="nulová",J247,0)</f>
        <v>0</v>
      </c>
      <c r="BJ247" s="19" t="s">
        <v>79</v>
      </c>
      <c r="BK247" s="226">
        <f>ROUND(I247*H247,2)</f>
        <v>0</v>
      </c>
      <c r="BL247" s="19" t="s">
        <v>159</v>
      </c>
      <c r="BM247" s="225" t="s">
        <v>608</v>
      </c>
    </row>
    <row r="248" s="2" customFormat="1">
      <c r="A248" s="40"/>
      <c r="B248" s="41"/>
      <c r="C248" s="42"/>
      <c r="D248" s="227" t="s">
        <v>161</v>
      </c>
      <c r="E248" s="42"/>
      <c r="F248" s="228" t="s">
        <v>355</v>
      </c>
      <c r="G248" s="42"/>
      <c r="H248" s="42"/>
      <c r="I248" s="229"/>
      <c r="J248" s="42"/>
      <c r="K248" s="42"/>
      <c r="L248" s="46"/>
      <c r="M248" s="230"/>
      <c r="N248" s="231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161</v>
      </c>
      <c r="AU248" s="19" t="s">
        <v>81</v>
      </c>
    </row>
    <row r="249" s="13" customFormat="1">
      <c r="A249" s="13"/>
      <c r="B249" s="232"/>
      <c r="C249" s="233"/>
      <c r="D249" s="234" t="s">
        <v>163</v>
      </c>
      <c r="E249" s="235" t="s">
        <v>19</v>
      </c>
      <c r="F249" s="236" t="s">
        <v>356</v>
      </c>
      <c r="G249" s="233"/>
      <c r="H249" s="235" t="s">
        <v>19</v>
      </c>
      <c r="I249" s="237"/>
      <c r="J249" s="233"/>
      <c r="K249" s="233"/>
      <c r="L249" s="238"/>
      <c r="M249" s="239"/>
      <c r="N249" s="240"/>
      <c r="O249" s="240"/>
      <c r="P249" s="240"/>
      <c r="Q249" s="240"/>
      <c r="R249" s="240"/>
      <c r="S249" s="240"/>
      <c r="T249" s="24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2" t="s">
        <v>163</v>
      </c>
      <c r="AU249" s="242" t="s">
        <v>81</v>
      </c>
      <c r="AV249" s="13" t="s">
        <v>79</v>
      </c>
      <c r="AW249" s="13" t="s">
        <v>33</v>
      </c>
      <c r="AX249" s="13" t="s">
        <v>72</v>
      </c>
      <c r="AY249" s="242" t="s">
        <v>152</v>
      </c>
    </row>
    <row r="250" s="14" customFormat="1">
      <c r="A250" s="14"/>
      <c r="B250" s="243"/>
      <c r="C250" s="244"/>
      <c r="D250" s="234" t="s">
        <v>163</v>
      </c>
      <c r="E250" s="245" t="s">
        <v>19</v>
      </c>
      <c r="F250" s="246" t="s">
        <v>331</v>
      </c>
      <c r="G250" s="244"/>
      <c r="H250" s="247">
        <v>28</v>
      </c>
      <c r="I250" s="248"/>
      <c r="J250" s="244"/>
      <c r="K250" s="244"/>
      <c r="L250" s="249"/>
      <c r="M250" s="250"/>
      <c r="N250" s="251"/>
      <c r="O250" s="251"/>
      <c r="P250" s="251"/>
      <c r="Q250" s="251"/>
      <c r="R250" s="251"/>
      <c r="S250" s="251"/>
      <c r="T250" s="25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3" t="s">
        <v>163</v>
      </c>
      <c r="AU250" s="253" t="s">
        <v>81</v>
      </c>
      <c r="AV250" s="14" t="s">
        <v>81</v>
      </c>
      <c r="AW250" s="14" t="s">
        <v>33</v>
      </c>
      <c r="AX250" s="14" t="s">
        <v>72</v>
      </c>
      <c r="AY250" s="253" t="s">
        <v>152</v>
      </c>
    </row>
    <row r="251" s="13" customFormat="1">
      <c r="A251" s="13"/>
      <c r="B251" s="232"/>
      <c r="C251" s="233"/>
      <c r="D251" s="234" t="s">
        <v>163</v>
      </c>
      <c r="E251" s="235" t="s">
        <v>19</v>
      </c>
      <c r="F251" s="236" t="s">
        <v>358</v>
      </c>
      <c r="G251" s="233"/>
      <c r="H251" s="235" t="s">
        <v>19</v>
      </c>
      <c r="I251" s="237"/>
      <c r="J251" s="233"/>
      <c r="K251" s="233"/>
      <c r="L251" s="238"/>
      <c r="M251" s="239"/>
      <c r="N251" s="240"/>
      <c r="O251" s="240"/>
      <c r="P251" s="240"/>
      <c r="Q251" s="240"/>
      <c r="R251" s="240"/>
      <c r="S251" s="240"/>
      <c r="T251" s="24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2" t="s">
        <v>163</v>
      </c>
      <c r="AU251" s="242" t="s">
        <v>81</v>
      </c>
      <c r="AV251" s="13" t="s">
        <v>79</v>
      </c>
      <c r="AW251" s="13" t="s">
        <v>33</v>
      </c>
      <c r="AX251" s="13" t="s">
        <v>72</v>
      </c>
      <c r="AY251" s="242" t="s">
        <v>152</v>
      </c>
    </row>
    <row r="252" s="14" customFormat="1">
      <c r="A252" s="14"/>
      <c r="B252" s="243"/>
      <c r="C252" s="244"/>
      <c r="D252" s="234" t="s">
        <v>163</v>
      </c>
      <c r="E252" s="245" t="s">
        <v>19</v>
      </c>
      <c r="F252" s="246" t="s">
        <v>81</v>
      </c>
      <c r="G252" s="244"/>
      <c r="H252" s="247">
        <v>2</v>
      </c>
      <c r="I252" s="248"/>
      <c r="J252" s="244"/>
      <c r="K252" s="244"/>
      <c r="L252" s="249"/>
      <c r="M252" s="250"/>
      <c r="N252" s="251"/>
      <c r="O252" s="251"/>
      <c r="P252" s="251"/>
      <c r="Q252" s="251"/>
      <c r="R252" s="251"/>
      <c r="S252" s="251"/>
      <c r="T252" s="252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3" t="s">
        <v>163</v>
      </c>
      <c r="AU252" s="253" t="s">
        <v>81</v>
      </c>
      <c r="AV252" s="14" t="s">
        <v>81</v>
      </c>
      <c r="AW252" s="14" t="s">
        <v>33</v>
      </c>
      <c r="AX252" s="14" t="s">
        <v>72</v>
      </c>
      <c r="AY252" s="253" t="s">
        <v>152</v>
      </c>
    </row>
    <row r="253" s="15" customFormat="1">
      <c r="A253" s="15"/>
      <c r="B253" s="254"/>
      <c r="C253" s="255"/>
      <c r="D253" s="234" t="s">
        <v>163</v>
      </c>
      <c r="E253" s="256" t="s">
        <v>19</v>
      </c>
      <c r="F253" s="257" t="s">
        <v>194</v>
      </c>
      <c r="G253" s="255"/>
      <c r="H253" s="258">
        <v>30</v>
      </c>
      <c r="I253" s="259"/>
      <c r="J253" s="255"/>
      <c r="K253" s="255"/>
      <c r="L253" s="260"/>
      <c r="M253" s="261"/>
      <c r="N253" s="262"/>
      <c r="O253" s="262"/>
      <c r="P253" s="262"/>
      <c r="Q253" s="262"/>
      <c r="R253" s="262"/>
      <c r="S253" s="262"/>
      <c r="T253" s="263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64" t="s">
        <v>163</v>
      </c>
      <c r="AU253" s="264" t="s">
        <v>81</v>
      </c>
      <c r="AV253" s="15" t="s">
        <v>159</v>
      </c>
      <c r="AW253" s="15" t="s">
        <v>33</v>
      </c>
      <c r="AX253" s="15" t="s">
        <v>79</v>
      </c>
      <c r="AY253" s="264" t="s">
        <v>152</v>
      </c>
    </row>
    <row r="254" s="2" customFormat="1" ht="16.5" customHeight="1">
      <c r="A254" s="40"/>
      <c r="B254" s="41"/>
      <c r="C254" s="265" t="s">
        <v>386</v>
      </c>
      <c r="D254" s="265" t="s">
        <v>228</v>
      </c>
      <c r="E254" s="266" t="s">
        <v>360</v>
      </c>
      <c r="F254" s="267" t="s">
        <v>361</v>
      </c>
      <c r="G254" s="268" t="s">
        <v>179</v>
      </c>
      <c r="H254" s="269">
        <v>28.559999999999999</v>
      </c>
      <c r="I254" s="270"/>
      <c r="J254" s="271">
        <f>ROUND(I254*H254,2)</f>
        <v>0</v>
      </c>
      <c r="K254" s="267" t="s">
        <v>158</v>
      </c>
      <c r="L254" s="272"/>
      <c r="M254" s="273" t="s">
        <v>19</v>
      </c>
      <c r="N254" s="274" t="s">
        <v>43</v>
      </c>
      <c r="O254" s="86"/>
      <c r="P254" s="223">
        <f>O254*H254</f>
        <v>0</v>
      </c>
      <c r="Q254" s="223">
        <v>0.048300000000000003</v>
      </c>
      <c r="R254" s="223">
        <f>Q254*H254</f>
        <v>1.379448</v>
      </c>
      <c r="S254" s="223">
        <v>0</v>
      </c>
      <c r="T254" s="224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25" t="s">
        <v>208</v>
      </c>
      <c r="AT254" s="225" t="s">
        <v>228</v>
      </c>
      <c r="AU254" s="225" t="s">
        <v>81</v>
      </c>
      <c r="AY254" s="19" t="s">
        <v>152</v>
      </c>
      <c r="BE254" s="226">
        <f>IF(N254="základní",J254,0)</f>
        <v>0</v>
      </c>
      <c r="BF254" s="226">
        <f>IF(N254="snížená",J254,0)</f>
        <v>0</v>
      </c>
      <c r="BG254" s="226">
        <f>IF(N254="zákl. přenesená",J254,0)</f>
        <v>0</v>
      </c>
      <c r="BH254" s="226">
        <f>IF(N254="sníž. přenesená",J254,0)</f>
        <v>0</v>
      </c>
      <c r="BI254" s="226">
        <f>IF(N254="nulová",J254,0)</f>
        <v>0</v>
      </c>
      <c r="BJ254" s="19" t="s">
        <v>79</v>
      </c>
      <c r="BK254" s="226">
        <f>ROUND(I254*H254,2)</f>
        <v>0</v>
      </c>
      <c r="BL254" s="19" t="s">
        <v>159</v>
      </c>
      <c r="BM254" s="225" t="s">
        <v>609</v>
      </c>
    </row>
    <row r="255" s="14" customFormat="1">
      <c r="A255" s="14"/>
      <c r="B255" s="243"/>
      <c r="C255" s="244"/>
      <c r="D255" s="234" t="s">
        <v>163</v>
      </c>
      <c r="E255" s="244"/>
      <c r="F255" s="246" t="s">
        <v>1023</v>
      </c>
      <c r="G255" s="244"/>
      <c r="H255" s="247">
        <v>28.559999999999999</v>
      </c>
      <c r="I255" s="248"/>
      <c r="J255" s="244"/>
      <c r="K255" s="244"/>
      <c r="L255" s="249"/>
      <c r="M255" s="250"/>
      <c r="N255" s="251"/>
      <c r="O255" s="251"/>
      <c r="P255" s="251"/>
      <c r="Q255" s="251"/>
      <c r="R255" s="251"/>
      <c r="S255" s="251"/>
      <c r="T255" s="252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3" t="s">
        <v>163</v>
      </c>
      <c r="AU255" s="253" t="s">
        <v>81</v>
      </c>
      <c r="AV255" s="14" t="s">
        <v>81</v>
      </c>
      <c r="AW255" s="14" t="s">
        <v>4</v>
      </c>
      <c r="AX255" s="14" t="s">
        <v>79</v>
      </c>
      <c r="AY255" s="253" t="s">
        <v>152</v>
      </c>
    </row>
    <row r="256" s="2" customFormat="1" ht="16.5" customHeight="1">
      <c r="A256" s="40"/>
      <c r="B256" s="41"/>
      <c r="C256" s="265" t="s">
        <v>391</v>
      </c>
      <c r="D256" s="265" t="s">
        <v>228</v>
      </c>
      <c r="E256" s="266" t="s">
        <v>365</v>
      </c>
      <c r="F256" s="267" t="s">
        <v>366</v>
      </c>
      <c r="G256" s="268" t="s">
        <v>179</v>
      </c>
      <c r="H256" s="269">
        <v>2.1000000000000001</v>
      </c>
      <c r="I256" s="270"/>
      <c r="J256" s="271">
        <f>ROUND(I256*H256,2)</f>
        <v>0</v>
      </c>
      <c r="K256" s="267" t="s">
        <v>158</v>
      </c>
      <c r="L256" s="272"/>
      <c r="M256" s="273" t="s">
        <v>19</v>
      </c>
      <c r="N256" s="274" t="s">
        <v>43</v>
      </c>
      <c r="O256" s="86"/>
      <c r="P256" s="223">
        <f>O256*H256</f>
        <v>0</v>
      </c>
      <c r="Q256" s="223">
        <v>0.065670000000000006</v>
      </c>
      <c r="R256" s="223">
        <f>Q256*H256</f>
        <v>0.13790700000000003</v>
      </c>
      <c r="S256" s="223">
        <v>0</v>
      </c>
      <c r="T256" s="224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25" t="s">
        <v>208</v>
      </c>
      <c r="AT256" s="225" t="s">
        <v>228</v>
      </c>
      <c r="AU256" s="225" t="s">
        <v>81</v>
      </c>
      <c r="AY256" s="19" t="s">
        <v>152</v>
      </c>
      <c r="BE256" s="226">
        <f>IF(N256="základní",J256,0)</f>
        <v>0</v>
      </c>
      <c r="BF256" s="226">
        <f>IF(N256="snížená",J256,0)</f>
        <v>0</v>
      </c>
      <c r="BG256" s="226">
        <f>IF(N256="zákl. přenesená",J256,0)</f>
        <v>0</v>
      </c>
      <c r="BH256" s="226">
        <f>IF(N256="sníž. přenesená",J256,0)</f>
        <v>0</v>
      </c>
      <c r="BI256" s="226">
        <f>IF(N256="nulová",J256,0)</f>
        <v>0</v>
      </c>
      <c r="BJ256" s="19" t="s">
        <v>79</v>
      </c>
      <c r="BK256" s="226">
        <f>ROUND(I256*H256,2)</f>
        <v>0</v>
      </c>
      <c r="BL256" s="19" t="s">
        <v>159</v>
      </c>
      <c r="BM256" s="225" t="s">
        <v>1024</v>
      </c>
    </row>
    <row r="257" s="14" customFormat="1">
      <c r="A257" s="14"/>
      <c r="B257" s="243"/>
      <c r="C257" s="244"/>
      <c r="D257" s="234" t="s">
        <v>163</v>
      </c>
      <c r="E257" s="244"/>
      <c r="F257" s="246" t="s">
        <v>781</v>
      </c>
      <c r="G257" s="244"/>
      <c r="H257" s="247">
        <v>2.1000000000000001</v>
      </c>
      <c r="I257" s="248"/>
      <c r="J257" s="244"/>
      <c r="K257" s="244"/>
      <c r="L257" s="249"/>
      <c r="M257" s="250"/>
      <c r="N257" s="251"/>
      <c r="O257" s="251"/>
      <c r="P257" s="251"/>
      <c r="Q257" s="251"/>
      <c r="R257" s="251"/>
      <c r="S257" s="251"/>
      <c r="T257" s="252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3" t="s">
        <v>163</v>
      </c>
      <c r="AU257" s="253" t="s">
        <v>81</v>
      </c>
      <c r="AV257" s="14" t="s">
        <v>81</v>
      </c>
      <c r="AW257" s="14" t="s">
        <v>4</v>
      </c>
      <c r="AX257" s="14" t="s">
        <v>79</v>
      </c>
      <c r="AY257" s="253" t="s">
        <v>152</v>
      </c>
    </row>
    <row r="258" s="2" customFormat="1" ht="24.15" customHeight="1">
      <c r="A258" s="40"/>
      <c r="B258" s="41"/>
      <c r="C258" s="214" t="s">
        <v>397</v>
      </c>
      <c r="D258" s="214" t="s">
        <v>154</v>
      </c>
      <c r="E258" s="215" t="s">
        <v>370</v>
      </c>
      <c r="F258" s="216" t="s">
        <v>371</v>
      </c>
      <c r="G258" s="217" t="s">
        <v>179</v>
      </c>
      <c r="H258" s="218">
        <v>1.6000000000000001</v>
      </c>
      <c r="I258" s="219"/>
      <c r="J258" s="220">
        <f>ROUND(I258*H258,2)</f>
        <v>0</v>
      </c>
      <c r="K258" s="216" t="s">
        <v>158</v>
      </c>
      <c r="L258" s="46"/>
      <c r="M258" s="221" t="s">
        <v>19</v>
      </c>
      <c r="N258" s="222" t="s">
        <v>43</v>
      </c>
      <c r="O258" s="86"/>
      <c r="P258" s="223">
        <f>O258*H258</f>
        <v>0</v>
      </c>
      <c r="Q258" s="223">
        <v>0.14041999999999999</v>
      </c>
      <c r="R258" s="223">
        <f>Q258*H258</f>
        <v>0.22467199999999998</v>
      </c>
      <c r="S258" s="223">
        <v>0</v>
      </c>
      <c r="T258" s="224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25" t="s">
        <v>159</v>
      </c>
      <c r="AT258" s="225" t="s">
        <v>154</v>
      </c>
      <c r="AU258" s="225" t="s">
        <v>81</v>
      </c>
      <c r="AY258" s="19" t="s">
        <v>152</v>
      </c>
      <c r="BE258" s="226">
        <f>IF(N258="základní",J258,0)</f>
        <v>0</v>
      </c>
      <c r="BF258" s="226">
        <f>IF(N258="snížená",J258,0)</f>
        <v>0</v>
      </c>
      <c r="BG258" s="226">
        <f>IF(N258="zákl. přenesená",J258,0)</f>
        <v>0</v>
      </c>
      <c r="BH258" s="226">
        <f>IF(N258="sníž. přenesená",J258,0)</f>
        <v>0</v>
      </c>
      <c r="BI258" s="226">
        <f>IF(N258="nulová",J258,0)</f>
        <v>0</v>
      </c>
      <c r="BJ258" s="19" t="s">
        <v>79</v>
      </c>
      <c r="BK258" s="226">
        <f>ROUND(I258*H258,2)</f>
        <v>0</v>
      </c>
      <c r="BL258" s="19" t="s">
        <v>159</v>
      </c>
      <c r="BM258" s="225" t="s">
        <v>611</v>
      </c>
    </row>
    <row r="259" s="2" customFormat="1">
      <c r="A259" s="40"/>
      <c r="B259" s="41"/>
      <c r="C259" s="42"/>
      <c r="D259" s="227" t="s">
        <v>161</v>
      </c>
      <c r="E259" s="42"/>
      <c r="F259" s="228" t="s">
        <v>373</v>
      </c>
      <c r="G259" s="42"/>
      <c r="H259" s="42"/>
      <c r="I259" s="229"/>
      <c r="J259" s="42"/>
      <c r="K259" s="42"/>
      <c r="L259" s="46"/>
      <c r="M259" s="230"/>
      <c r="N259" s="231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161</v>
      </c>
      <c r="AU259" s="19" t="s">
        <v>81</v>
      </c>
    </row>
    <row r="260" s="2" customFormat="1" ht="16.5" customHeight="1">
      <c r="A260" s="40"/>
      <c r="B260" s="41"/>
      <c r="C260" s="265" t="s">
        <v>404</v>
      </c>
      <c r="D260" s="265" t="s">
        <v>228</v>
      </c>
      <c r="E260" s="266" t="s">
        <v>377</v>
      </c>
      <c r="F260" s="267" t="s">
        <v>378</v>
      </c>
      <c r="G260" s="268" t="s">
        <v>179</v>
      </c>
      <c r="H260" s="269">
        <v>1.6319999999999999</v>
      </c>
      <c r="I260" s="270"/>
      <c r="J260" s="271">
        <f>ROUND(I260*H260,2)</f>
        <v>0</v>
      </c>
      <c r="K260" s="267" t="s">
        <v>158</v>
      </c>
      <c r="L260" s="272"/>
      <c r="M260" s="273" t="s">
        <v>19</v>
      </c>
      <c r="N260" s="274" t="s">
        <v>43</v>
      </c>
      <c r="O260" s="86"/>
      <c r="P260" s="223">
        <f>O260*H260</f>
        <v>0</v>
      </c>
      <c r="Q260" s="223">
        <v>0.044999999999999998</v>
      </c>
      <c r="R260" s="223">
        <f>Q260*H260</f>
        <v>0.073439999999999991</v>
      </c>
      <c r="S260" s="223">
        <v>0</v>
      </c>
      <c r="T260" s="224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25" t="s">
        <v>208</v>
      </c>
      <c r="AT260" s="225" t="s">
        <v>228</v>
      </c>
      <c r="AU260" s="225" t="s">
        <v>81</v>
      </c>
      <c r="AY260" s="19" t="s">
        <v>152</v>
      </c>
      <c r="BE260" s="226">
        <f>IF(N260="základní",J260,0)</f>
        <v>0</v>
      </c>
      <c r="BF260" s="226">
        <f>IF(N260="snížená",J260,0)</f>
        <v>0</v>
      </c>
      <c r="BG260" s="226">
        <f>IF(N260="zákl. přenesená",J260,0)</f>
        <v>0</v>
      </c>
      <c r="BH260" s="226">
        <f>IF(N260="sníž. přenesená",J260,0)</f>
        <v>0</v>
      </c>
      <c r="BI260" s="226">
        <f>IF(N260="nulová",J260,0)</f>
        <v>0</v>
      </c>
      <c r="BJ260" s="19" t="s">
        <v>79</v>
      </c>
      <c r="BK260" s="226">
        <f>ROUND(I260*H260,2)</f>
        <v>0</v>
      </c>
      <c r="BL260" s="19" t="s">
        <v>159</v>
      </c>
      <c r="BM260" s="225" t="s">
        <v>612</v>
      </c>
    </row>
    <row r="261" s="14" customFormat="1">
      <c r="A261" s="14"/>
      <c r="B261" s="243"/>
      <c r="C261" s="244"/>
      <c r="D261" s="234" t="s">
        <v>163</v>
      </c>
      <c r="E261" s="244"/>
      <c r="F261" s="246" t="s">
        <v>1025</v>
      </c>
      <c r="G261" s="244"/>
      <c r="H261" s="247">
        <v>1.6319999999999999</v>
      </c>
      <c r="I261" s="248"/>
      <c r="J261" s="244"/>
      <c r="K261" s="244"/>
      <c r="L261" s="249"/>
      <c r="M261" s="250"/>
      <c r="N261" s="251"/>
      <c r="O261" s="251"/>
      <c r="P261" s="251"/>
      <c r="Q261" s="251"/>
      <c r="R261" s="251"/>
      <c r="S261" s="251"/>
      <c r="T261" s="252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3" t="s">
        <v>163</v>
      </c>
      <c r="AU261" s="253" t="s">
        <v>81</v>
      </c>
      <c r="AV261" s="14" t="s">
        <v>81</v>
      </c>
      <c r="AW261" s="14" t="s">
        <v>4</v>
      </c>
      <c r="AX261" s="14" t="s">
        <v>79</v>
      </c>
      <c r="AY261" s="253" t="s">
        <v>152</v>
      </c>
    </row>
    <row r="262" s="2" customFormat="1" ht="24.15" customHeight="1">
      <c r="A262" s="40"/>
      <c r="B262" s="41"/>
      <c r="C262" s="214" t="s">
        <v>411</v>
      </c>
      <c r="D262" s="214" t="s">
        <v>154</v>
      </c>
      <c r="E262" s="215" t="s">
        <v>382</v>
      </c>
      <c r="F262" s="216" t="s">
        <v>383</v>
      </c>
      <c r="G262" s="217" t="s">
        <v>179</v>
      </c>
      <c r="H262" s="218">
        <v>29</v>
      </c>
      <c r="I262" s="219"/>
      <c r="J262" s="220">
        <f>ROUND(I262*H262,2)</f>
        <v>0</v>
      </c>
      <c r="K262" s="216" t="s">
        <v>158</v>
      </c>
      <c r="L262" s="46"/>
      <c r="M262" s="221" t="s">
        <v>19</v>
      </c>
      <c r="N262" s="222" t="s">
        <v>43</v>
      </c>
      <c r="O262" s="86"/>
      <c r="P262" s="223">
        <f>O262*H262</f>
        <v>0</v>
      </c>
      <c r="Q262" s="223">
        <v>0.00017000000000000001</v>
      </c>
      <c r="R262" s="223">
        <f>Q262*H262</f>
        <v>0.0049300000000000004</v>
      </c>
      <c r="S262" s="223">
        <v>0</v>
      </c>
      <c r="T262" s="224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25" t="s">
        <v>159</v>
      </c>
      <c r="AT262" s="225" t="s">
        <v>154</v>
      </c>
      <c r="AU262" s="225" t="s">
        <v>81</v>
      </c>
      <c r="AY262" s="19" t="s">
        <v>152</v>
      </c>
      <c r="BE262" s="226">
        <f>IF(N262="základní",J262,0)</f>
        <v>0</v>
      </c>
      <c r="BF262" s="226">
        <f>IF(N262="snížená",J262,0)</f>
        <v>0</v>
      </c>
      <c r="BG262" s="226">
        <f>IF(N262="zákl. přenesená",J262,0)</f>
        <v>0</v>
      </c>
      <c r="BH262" s="226">
        <f>IF(N262="sníž. přenesená",J262,0)</f>
        <v>0</v>
      </c>
      <c r="BI262" s="226">
        <f>IF(N262="nulová",J262,0)</f>
        <v>0</v>
      </c>
      <c r="BJ262" s="19" t="s">
        <v>79</v>
      </c>
      <c r="BK262" s="226">
        <f>ROUND(I262*H262,2)</f>
        <v>0</v>
      </c>
      <c r="BL262" s="19" t="s">
        <v>159</v>
      </c>
      <c r="BM262" s="225" t="s">
        <v>614</v>
      </c>
    </row>
    <row r="263" s="2" customFormat="1">
      <c r="A263" s="40"/>
      <c r="B263" s="41"/>
      <c r="C263" s="42"/>
      <c r="D263" s="227" t="s">
        <v>161</v>
      </c>
      <c r="E263" s="42"/>
      <c r="F263" s="228" t="s">
        <v>385</v>
      </c>
      <c r="G263" s="42"/>
      <c r="H263" s="42"/>
      <c r="I263" s="229"/>
      <c r="J263" s="42"/>
      <c r="K263" s="42"/>
      <c r="L263" s="46"/>
      <c r="M263" s="230"/>
      <c r="N263" s="231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161</v>
      </c>
      <c r="AU263" s="19" t="s">
        <v>81</v>
      </c>
    </row>
    <row r="264" s="2" customFormat="1" ht="16.5" customHeight="1">
      <c r="A264" s="40"/>
      <c r="B264" s="41"/>
      <c r="C264" s="214" t="s">
        <v>415</v>
      </c>
      <c r="D264" s="214" t="s">
        <v>154</v>
      </c>
      <c r="E264" s="215" t="s">
        <v>387</v>
      </c>
      <c r="F264" s="216" t="s">
        <v>388</v>
      </c>
      <c r="G264" s="217" t="s">
        <v>157</v>
      </c>
      <c r="H264" s="218">
        <v>80.299999999999997</v>
      </c>
      <c r="I264" s="219"/>
      <c r="J264" s="220">
        <f>ROUND(I264*H264,2)</f>
        <v>0</v>
      </c>
      <c r="K264" s="216" t="s">
        <v>158</v>
      </c>
      <c r="L264" s="46"/>
      <c r="M264" s="221" t="s">
        <v>19</v>
      </c>
      <c r="N264" s="222" t="s">
        <v>43</v>
      </c>
      <c r="O264" s="86"/>
      <c r="P264" s="223">
        <f>O264*H264</f>
        <v>0</v>
      </c>
      <c r="Q264" s="223">
        <v>0.00046999999999999999</v>
      </c>
      <c r="R264" s="223">
        <f>Q264*H264</f>
        <v>0.037740999999999997</v>
      </c>
      <c r="S264" s="223">
        <v>0</v>
      </c>
      <c r="T264" s="224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25" t="s">
        <v>159</v>
      </c>
      <c r="AT264" s="225" t="s">
        <v>154</v>
      </c>
      <c r="AU264" s="225" t="s">
        <v>81</v>
      </c>
      <c r="AY264" s="19" t="s">
        <v>152</v>
      </c>
      <c r="BE264" s="226">
        <f>IF(N264="základní",J264,0)</f>
        <v>0</v>
      </c>
      <c r="BF264" s="226">
        <f>IF(N264="snížená",J264,0)</f>
        <v>0</v>
      </c>
      <c r="BG264" s="226">
        <f>IF(N264="zákl. přenesená",J264,0)</f>
        <v>0</v>
      </c>
      <c r="BH264" s="226">
        <f>IF(N264="sníž. přenesená",J264,0)</f>
        <v>0</v>
      </c>
      <c r="BI264" s="226">
        <f>IF(N264="nulová",J264,0)</f>
        <v>0</v>
      </c>
      <c r="BJ264" s="19" t="s">
        <v>79</v>
      </c>
      <c r="BK264" s="226">
        <f>ROUND(I264*H264,2)</f>
        <v>0</v>
      </c>
      <c r="BL264" s="19" t="s">
        <v>159</v>
      </c>
      <c r="BM264" s="225" t="s">
        <v>615</v>
      </c>
    </row>
    <row r="265" s="2" customFormat="1">
      <c r="A265" s="40"/>
      <c r="B265" s="41"/>
      <c r="C265" s="42"/>
      <c r="D265" s="227" t="s">
        <v>161</v>
      </c>
      <c r="E265" s="42"/>
      <c r="F265" s="228" t="s">
        <v>390</v>
      </c>
      <c r="G265" s="42"/>
      <c r="H265" s="42"/>
      <c r="I265" s="229"/>
      <c r="J265" s="42"/>
      <c r="K265" s="42"/>
      <c r="L265" s="46"/>
      <c r="M265" s="230"/>
      <c r="N265" s="231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161</v>
      </c>
      <c r="AU265" s="19" t="s">
        <v>81</v>
      </c>
    </row>
    <row r="266" s="13" customFormat="1">
      <c r="A266" s="13"/>
      <c r="B266" s="232"/>
      <c r="C266" s="233"/>
      <c r="D266" s="234" t="s">
        <v>163</v>
      </c>
      <c r="E266" s="235" t="s">
        <v>19</v>
      </c>
      <c r="F266" s="236" t="s">
        <v>534</v>
      </c>
      <c r="G266" s="233"/>
      <c r="H266" s="235" t="s">
        <v>19</v>
      </c>
      <c r="I266" s="237"/>
      <c r="J266" s="233"/>
      <c r="K266" s="233"/>
      <c r="L266" s="238"/>
      <c r="M266" s="239"/>
      <c r="N266" s="240"/>
      <c r="O266" s="240"/>
      <c r="P266" s="240"/>
      <c r="Q266" s="240"/>
      <c r="R266" s="240"/>
      <c r="S266" s="240"/>
      <c r="T266" s="24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2" t="s">
        <v>163</v>
      </c>
      <c r="AU266" s="242" t="s">
        <v>81</v>
      </c>
      <c r="AV266" s="13" t="s">
        <v>79</v>
      </c>
      <c r="AW266" s="13" t="s">
        <v>33</v>
      </c>
      <c r="AX266" s="13" t="s">
        <v>72</v>
      </c>
      <c r="AY266" s="242" t="s">
        <v>152</v>
      </c>
    </row>
    <row r="267" s="14" customFormat="1">
      <c r="A267" s="14"/>
      <c r="B267" s="243"/>
      <c r="C267" s="244"/>
      <c r="D267" s="234" t="s">
        <v>163</v>
      </c>
      <c r="E267" s="245" t="s">
        <v>19</v>
      </c>
      <c r="F267" s="246" t="s">
        <v>912</v>
      </c>
      <c r="G267" s="244"/>
      <c r="H267" s="247">
        <v>77</v>
      </c>
      <c r="I267" s="248"/>
      <c r="J267" s="244"/>
      <c r="K267" s="244"/>
      <c r="L267" s="249"/>
      <c r="M267" s="250"/>
      <c r="N267" s="251"/>
      <c r="O267" s="251"/>
      <c r="P267" s="251"/>
      <c r="Q267" s="251"/>
      <c r="R267" s="251"/>
      <c r="S267" s="251"/>
      <c r="T267" s="252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3" t="s">
        <v>163</v>
      </c>
      <c r="AU267" s="253" t="s">
        <v>81</v>
      </c>
      <c r="AV267" s="14" t="s">
        <v>81</v>
      </c>
      <c r="AW267" s="14" t="s">
        <v>33</v>
      </c>
      <c r="AX267" s="14" t="s">
        <v>72</v>
      </c>
      <c r="AY267" s="253" t="s">
        <v>152</v>
      </c>
    </row>
    <row r="268" s="13" customFormat="1">
      <c r="A268" s="13"/>
      <c r="B268" s="232"/>
      <c r="C268" s="233"/>
      <c r="D268" s="234" t="s">
        <v>163</v>
      </c>
      <c r="E268" s="235" t="s">
        <v>19</v>
      </c>
      <c r="F268" s="236" t="s">
        <v>189</v>
      </c>
      <c r="G268" s="233"/>
      <c r="H268" s="235" t="s">
        <v>19</v>
      </c>
      <c r="I268" s="237"/>
      <c r="J268" s="233"/>
      <c r="K268" s="233"/>
      <c r="L268" s="238"/>
      <c r="M268" s="239"/>
      <c r="N268" s="240"/>
      <c r="O268" s="240"/>
      <c r="P268" s="240"/>
      <c r="Q268" s="240"/>
      <c r="R268" s="240"/>
      <c r="S268" s="240"/>
      <c r="T268" s="24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2" t="s">
        <v>163</v>
      </c>
      <c r="AU268" s="242" t="s">
        <v>81</v>
      </c>
      <c r="AV268" s="13" t="s">
        <v>79</v>
      </c>
      <c r="AW268" s="13" t="s">
        <v>33</v>
      </c>
      <c r="AX268" s="13" t="s">
        <v>72</v>
      </c>
      <c r="AY268" s="242" t="s">
        <v>152</v>
      </c>
    </row>
    <row r="269" s="14" customFormat="1">
      <c r="A269" s="14"/>
      <c r="B269" s="243"/>
      <c r="C269" s="244"/>
      <c r="D269" s="234" t="s">
        <v>163</v>
      </c>
      <c r="E269" s="245" t="s">
        <v>19</v>
      </c>
      <c r="F269" s="246" t="s">
        <v>995</v>
      </c>
      <c r="G269" s="244"/>
      <c r="H269" s="247">
        <v>3.2999999999999998</v>
      </c>
      <c r="I269" s="248"/>
      <c r="J269" s="244"/>
      <c r="K269" s="244"/>
      <c r="L269" s="249"/>
      <c r="M269" s="250"/>
      <c r="N269" s="251"/>
      <c r="O269" s="251"/>
      <c r="P269" s="251"/>
      <c r="Q269" s="251"/>
      <c r="R269" s="251"/>
      <c r="S269" s="251"/>
      <c r="T269" s="252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3" t="s">
        <v>163</v>
      </c>
      <c r="AU269" s="253" t="s">
        <v>81</v>
      </c>
      <c r="AV269" s="14" t="s">
        <v>81</v>
      </c>
      <c r="AW269" s="14" t="s">
        <v>33</v>
      </c>
      <c r="AX269" s="14" t="s">
        <v>72</v>
      </c>
      <c r="AY269" s="253" t="s">
        <v>152</v>
      </c>
    </row>
    <row r="270" s="15" customFormat="1">
      <c r="A270" s="15"/>
      <c r="B270" s="254"/>
      <c r="C270" s="255"/>
      <c r="D270" s="234" t="s">
        <v>163</v>
      </c>
      <c r="E270" s="256" t="s">
        <v>19</v>
      </c>
      <c r="F270" s="257" t="s">
        <v>194</v>
      </c>
      <c r="G270" s="255"/>
      <c r="H270" s="258">
        <v>80.299999999999997</v>
      </c>
      <c r="I270" s="259"/>
      <c r="J270" s="255"/>
      <c r="K270" s="255"/>
      <c r="L270" s="260"/>
      <c r="M270" s="261"/>
      <c r="N270" s="262"/>
      <c r="O270" s="262"/>
      <c r="P270" s="262"/>
      <c r="Q270" s="262"/>
      <c r="R270" s="262"/>
      <c r="S270" s="262"/>
      <c r="T270" s="263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64" t="s">
        <v>163</v>
      </c>
      <c r="AU270" s="264" t="s">
        <v>81</v>
      </c>
      <c r="AV270" s="15" t="s">
        <v>159</v>
      </c>
      <c r="AW270" s="15" t="s">
        <v>33</v>
      </c>
      <c r="AX270" s="15" t="s">
        <v>79</v>
      </c>
      <c r="AY270" s="264" t="s">
        <v>152</v>
      </c>
    </row>
    <row r="271" s="2" customFormat="1" ht="16.5" customHeight="1">
      <c r="A271" s="40"/>
      <c r="B271" s="41"/>
      <c r="C271" s="214" t="s">
        <v>419</v>
      </c>
      <c r="D271" s="214" t="s">
        <v>154</v>
      </c>
      <c r="E271" s="215" t="s">
        <v>392</v>
      </c>
      <c r="F271" s="216" t="s">
        <v>393</v>
      </c>
      <c r="G271" s="217" t="s">
        <v>179</v>
      </c>
      <c r="H271" s="218">
        <v>29</v>
      </c>
      <c r="I271" s="219"/>
      <c r="J271" s="220">
        <f>ROUND(I271*H271,2)</f>
        <v>0</v>
      </c>
      <c r="K271" s="216" t="s">
        <v>158</v>
      </c>
      <c r="L271" s="46"/>
      <c r="M271" s="221" t="s">
        <v>19</v>
      </c>
      <c r="N271" s="222" t="s">
        <v>43</v>
      </c>
      <c r="O271" s="86"/>
      <c r="P271" s="223">
        <f>O271*H271</f>
        <v>0</v>
      </c>
      <c r="Q271" s="223">
        <v>0</v>
      </c>
      <c r="R271" s="223">
        <f>Q271*H271</f>
        <v>0</v>
      </c>
      <c r="S271" s="223">
        <v>0</v>
      </c>
      <c r="T271" s="224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25" t="s">
        <v>159</v>
      </c>
      <c r="AT271" s="225" t="s">
        <v>154</v>
      </c>
      <c r="AU271" s="225" t="s">
        <v>81</v>
      </c>
      <c r="AY271" s="19" t="s">
        <v>152</v>
      </c>
      <c r="BE271" s="226">
        <f>IF(N271="základní",J271,0)</f>
        <v>0</v>
      </c>
      <c r="BF271" s="226">
        <f>IF(N271="snížená",J271,0)</f>
        <v>0</v>
      </c>
      <c r="BG271" s="226">
        <f>IF(N271="zákl. přenesená",J271,0)</f>
        <v>0</v>
      </c>
      <c r="BH271" s="226">
        <f>IF(N271="sníž. přenesená",J271,0)</f>
        <v>0</v>
      </c>
      <c r="BI271" s="226">
        <f>IF(N271="nulová",J271,0)</f>
        <v>0</v>
      </c>
      <c r="BJ271" s="19" t="s">
        <v>79</v>
      </c>
      <c r="BK271" s="226">
        <f>ROUND(I271*H271,2)</f>
        <v>0</v>
      </c>
      <c r="BL271" s="19" t="s">
        <v>159</v>
      </c>
      <c r="BM271" s="225" t="s">
        <v>616</v>
      </c>
    </row>
    <row r="272" s="2" customFormat="1">
      <c r="A272" s="40"/>
      <c r="B272" s="41"/>
      <c r="C272" s="42"/>
      <c r="D272" s="227" t="s">
        <v>161</v>
      </c>
      <c r="E272" s="42"/>
      <c r="F272" s="228" t="s">
        <v>395</v>
      </c>
      <c r="G272" s="42"/>
      <c r="H272" s="42"/>
      <c r="I272" s="229"/>
      <c r="J272" s="42"/>
      <c r="K272" s="42"/>
      <c r="L272" s="46"/>
      <c r="M272" s="230"/>
      <c r="N272" s="231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161</v>
      </c>
      <c r="AU272" s="19" t="s">
        <v>81</v>
      </c>
    </row>
    <row r="273" s="14" customFormat="1">
      <c r="A273" s="14"/>
      <c r="B273" s="243"/>
      <c r="C273" s="244"/>
      <c r="D273" s="234" t="s">
        <v>163</v>
      </c>
      <c r="E273" s="245" t="s">
        <v>19</v>
      </c>
      <c r="F273" s="246" t="s">
        <v>336</v>
      </c>
      <c r="G273" s="244"/>
      <c r="H273" s="247">
        <v>29</v>
      </c>
      <c r="I273" s="248"/>
      <c r="J273" s="244"/>
      <c r="K273" s="244"/>
      <c r="L273" s="249"/>
      <c r="M273" s="250"/>
      <c r="N273" s="251"/>
      <c r="O273" s="251"/>
      <c r="P273" s="251"/>
      <c r="Q273" s="251"/>
      <c r="R273" s="251"/>
      <c r="S273" s="251"/>
      <c r="T273" s="25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3" t="s">
        <v>163</v>
      </c>
      <c r="AU273" s="253" t="s">
        <v>81</v>
      </c>
      <c r="AV273" s="14" t="s">
        <v>81</v>
      </c>
      <c r="AW273" s="14" t="s">
        <v>33</v>
      </c>
      <c r="AX273" s="14" t="s">
        <v>79</v>
      </c>
      <c r="AY273" s="253" t="s">
        <v>152</v>
      </c>
    </row>
    <row r="274" s="2" customFormat="1" ht="24.15" customHeight="1">
      <c r="A274" s="40"/>
      <c r="B274" s="41"/>
      <c r="C274" s="214" t="s">
        <v>423</v>
      </c>
      <c r="D274" s="214" t="s">
        <v>154</v>
      </c>
      <c r="E274" s="215" t="s">
        <v>398</v>
      </c>
      <c r="F274" s="216" t="s">
        <v>399</v>
      </c>
      <c r="G274" s="217" t="s">
        <v>400</v>
      </c>
      <c r="H274" s="218">
        <v>1</v>
      </c>
      <c r="I274" s="219"/>
      <c r="J274" s="220">
        <f>ROUND(I274*H274,2)</f>
        <v>0</v>
      </c>
      <c r="K274" s="216" t="s">
        <v>19</v>
      </c>
      <c r="L274" s="46"/>
      <c r="M274" s="221" t="s">
        <v>19</v>
      </c>
      <c r="N274" s="222" t="s">
        <v>43</v>
      </c>
      <c r="O274" s="86"/>
      <c r="P274" s="223">
        <f>O274*H274</f>
        <v>0</v>
      </c>
      <c r="Q274" s="223">
        <v>0</v>
      </c>
      <c r="R274" s="223">
        <f>Q274*H274</f>
        <v>0</v>
      </c>
      <c r="S274" s="223">
        <v>0</v>
      </c>
      <c r="T274" s="224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25" t="s">
        <v>159</v>
      </c>
      <c r="AT274" s="225" t="s">
        <v>154</v>
      </c>
      <c r="AU274" s="225" t="s">
        <v>81</v>
      </c>
      <c r="AY274" s="19" t="s">
        <v>152</v>
      </c>
      <c r="BE274" s="226">
        <f>IF(N274="základní",J274,0)</f>
        <v>0</v>
      </c>
      <c r="BF274" s="226">
        <f>IF(N274="snížená",J274,0)</f>
        <v>0</v>
      </c>
      <c r="BG274" s="226">
        <f>IF(N274="zákl. přenesená",J274,0)</f>
        <v>0</v>
      </c>
      <c r="BH274" s="226">
        <f>IF(N274="sníž. přenesená",J274,0)</f>
        <v>0</v>
      </c>
      <c r="BI274" s="226">
        <f>IF(N274="nulová",J274,0)</f>
        <v>0</v>
      </c>
      <c r="BJ274" s="19" t="s">
        <v>79</v>
      </c>
      <c r="BK274" s="226">
        <f>ROUND(I274*H274,2)</f>
        <v>0</v>
      </c>
      <c r="BL274" s="19" t="s">
        <v>159</v>
      </c>
      <c r="BM274" s="225" t="s">
        <v>618</v>
      </c>
    </row>
    <row r="275" s="13" customFormat="1">
      <c r="A275" s="13"/>
      <c r="B275" s="232"/>
      <c r="C275" s="233"/>
      <c r="D275" s="234" t="s">
        <v>163</v>
      </c>
      <c r="E275" s="235" t="s">
        <v>19</v>
      </c>
      <c r="F275" s="236" t="s">
        <v>402</v>
      </c>
      <c r="G275" s="233"/>
      <c r="H275" s="235" t="s">
        <v>19</v>
      </c>
      <c r="I275" s="237"/>
      <c r="J275" s="233"/>
      <c r="K275" s="233"/>
      <c r="L275" s="238"/>
      <c r="M275" s="239"/>
      <c r="N275" s="240"/>
      <c r="O275" s="240"/>
      <c r="P275" s="240"/>
      <c r="Q275" s="240"/>
      <c r="R275" s="240"/>
      <c r="S275" s="240"/>
      <c r="T275" s="24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2" t="s">
        <v>163</v>
      </c>
      <c r="AU275" s="242" t="s">
        <v>81</v>
      </c>
      <c r="AV275" s="13" t="s">
        <v>79</v>
      </c>
      <c r="AW275" s="13" t="s">
        <v>33</v>
      </c>
      <c r="AX275" s="13" t="s">
        <v>72</v>
      </c>
      <c r="AY275" s="242" t="s">
        <v>152</v>
      </c>
    </row>
    <row r="276" s="13" customFormat="1">
      <c r="A276" s="13"/>
      <c r="B276" s="232"/>
      <c r="C276" s="233"/>
      <c r="D276" s="234" t="s">
        <v>163</v>
      </c>
      <c r="E276" s="235" t="s">
        <v>19</v>
      </c>
      <c r="F276" s="236" t="s">
        <v>403</v>
      </c>
      <c r="G276" s="233"/>
      <c r="H276" s="235" t="s">
        <v>19</v>
      </c>
      <c r="I276" s="237"/>
      <c r="J276" s="233"/>
      <c r="K276" s="233"/>
      <c r="L276" s="238"/>
      <c r="M276" s="239"/>
      <c r="N276" s="240"/>
      <c r="O276" s="240"/>
      <c r="P276" s="240"/>
      <c r="Q276" s="240"/>
      <c r="R276" s="240"/>
      <c r="S276" s="240"/>
      <c r="T276" s="24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2" t="s">
        <v>163</v>
      </c>
      <c r="AU276" s="242" t="s">
        <v>81</v>
      </c>
      <c r="AV276" s="13" t="s">
        <v>79</v>
      </c>
      <c r="AW276" s="13" t="s">
        <v>33</v>
      </c>
      <c r="AX276" s="13" t="s">
        <v>72</v>
      </c>
      <c r="AY276" s="242" t="s">
        <v>152</v>
      </c>
    </row>
    <row r="277" s="14" customFormat="1">
      <c r="A277" s="14"/>
      <c r="B277" s="243"/>
      <c r="C277" s="244"/>
      <c r="D277" s="234" t="s">
        <v>163</v>
      </c>
      <c r="E277" s="245" t="s">
        <v>19</v>
      </c>
      <c r="F277" s="246" t="s">
        <v>79</v>
      </c>
      <c r="G277" s="244"/>
      <c r="H277" s="247">
        <v>1</v>
      </c>
      <c r="I277" s="248"/>
      <c r="J277" s="244"/>
      <c r="K277" s="244"/>
      <c r="L277" s="249"/>
      <c r="M277" s="250"/>
      <c r="N277" s="251"/>
      <c r="O277" s="251"/>
      <c r="P277" s="251"/>
      <c r="Q277" s="251"/>
      <c r="R277" s="251"/>
      <c r="S277" s="251"/>
      <c r="T277" s="252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3" t="s">
        <v>163</v>
      </c>
      <c r="AU277" s="253" t="s">
        <v>81</v>
      </c>
      <c r="AV277" s="14" t="s">
        <v>81</v>
      </c>
      <c r="AW277" s="14" t="s">
        <v>33</v>
      </c>
      <c r="AX277" s="14" t="s">
        <v>79</v>
      </c>
      <c r="AY277" s="253" t="s">
        <v>152</v>
      </c>
    </row>
    <row r="278" s="2" customFormat="1" ht="16.5" customHeight="1">
      <c r="A278" s="40"/>
      <c r="B278" s="41"/>
      <c r="C278" s="265" t="s">
        <v>429</v>
      </c>
      <c r="D278" s="265" t="s">
        <v>228</v>
      </c>
      <c r="E278" s="266" t="s">
        <v>405</v>
      </c>
      <c r="F278" s="267" t="s">
        <v>406</v>
      </c>
      <c r="G278" s="268" t="s">
        <v>407</v>
      </c>
      <c r="H278" s="269">
        <v>3</v>
      </c>
      <c r="I278" s="270"/>
      <c r="J278" s="271">
        <f>ROUND(I278*H278,2)</f>
        <v>0</v>
      </c>
      <c r="K278" s="267" t="s">
        <v>19</v>
      </c>
      <c r="L278" s="272"/>
      <c r="M278" s="273" t="s">
        <v>19</v>
      </c>
      <c r="N278" s="274" t="s">
        <v>43</v>
      </c>
      <c r="O278" s="86"/>
      <c r="P278" s="223">
        <f>O278*H278</f>
        <v>0</v>
      </c>
      <c r="Q278" s="223">
        <v>0</v>
      </c>
      <c r="R278" s="223">
        <f>Q278*H278</f>
        <v>0</v>
      </c>
      <c r="S278" s="223">
        <v>0</v>
      </c>
      <c r="T278" s="224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25" t="s">
        <v>208</v>
      </c>
      <c r="AT278" s="225" t="s">
        <v>228</v>
      </c>
      <c r="AU278" s="225" t="s">
        <v>81</v>
      </c>
      <c r="AY278" s="19" t="s">
        <v>152</v>
      </c>
      <c r="BE278" s="226">
        <f>IF(N278="základní",J278,0)</f>
        <v>0</v>
      </c>
      <c r="BF278" s="226">
        <f>IF(N278="snížená",J278,0)</f>
        <v>0</v>
      </c>
      <c r="BG278" s="226">
        <f>IF(N278="zákl. přenesená",J278,0)</f>
        <v>0</v>
      </c>
      <c r="BH278" s="226">
        <f>IF(N278="sníž. přenesená",J278,0)</f>
        <v>0</v>
      </c>
      <c r="BI278" s="226">
        <f>IF(N278="nulová",J278,0)</f>
        <v>0</v>
      </c>
      <c r="BJ278" s="19" t="s">
        <v>79</v>
      </c>
      <c r="BK278" s="226">
        <f>ROUND(I278*H278,2)</f>
        <v>0</v>
      </c>
      <c r="BL278" s="19" t="s">
        <v>159</v>
      </c>
      <c r="BM278" s="225" t="s">
        <v>619</v>
      </c>
    </row>
    <row r="279" s="2" customFormat="1">
      <c r="A279" s="40"/>
      <c r="B279" s="41"/>
      <c r="C279" s="42"/>
      <c r="D279" s="234" t="s">
        <v>409</v>
      </c>
      <c r="E279" s="42"/>
      <c r="F279" s="275" t="s">
        <v>410</v>
      </c>
      <c r="G279" s="42"/>
      <c r="H279" s="42"/>
      <c r="I279" s="229"/>
      <c r="J279" s="42"/>
      <c r="K279" s="42"/>
      <c r="L279" s="46"/>
      <c r="M279" s="230"/>
      <c r="N279" s="231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409</v>
      </c>
      <c r="AU279" s="19" t="s">
        <v>81</v>
      </c>
    </row>
    <row r="280" s="2" customFormat="1" ht="16.5" customHeight="1">
      <c r="A280" s="40"/>
      <c r="B280" s="41"/>
      <c r="C280" s="265" t="s">
        <v>434</v>
      </c>
      <c r="D280" s="265" t="s">
        <v>228</v>
      </c>
      <c r="E280" s="266" t="s">
        <v>412</v>
      </c>
      <c r="F280" s="267" t="s">
        <v>413</v>
      </c>
      <c r="G280" s="268" t="s">
        <v>407</v>
      </c>
      <c r="H280" s="269">
        <v>1</v>
      </c>
      <c r="I280" s="270"/>
      <c r="J280" s="271">
        <f>ROUND(I280*H280,2)</f>
        <v>0</v>
      </c>
      <c r="K280" s="267" t="s">
        <v>19</v>
      </c>
      <c r="L280" s="272"/>
      <c r="M280" s="273" t="s">
        <v>19</v>
      </c>
      <c r="N280" s="274" t="s">
        <v>43</v>
      </c>
      <c r="O280" s="86"/>
      <c r="P280" s="223">
        <f>O280*H280</f>
        <v>0</v>
      </c>
      <c r="Q280" s="223">
        <v>0</v>
      </c>
      <c r="R280" s="223">
        <f>Q280*H280</f>
        <v>0</v>
      </c>
      <c r="S280" s="223">
        <v>0</v>
      </c>
      <c r="T280" s="224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25" t="s">
        <v>208</v>
      </c>
      <c r="AT280" s="225" t="s">
        <v>228</v>
      </c>
      <c r="AU280" s="225" t="s">
        <v>81</v>
      </c>
      <c r="AY280" s="19" t="s">
        <v>152</v>
      </c>
      <c r="BE280" s="226">
        <f>IF(N280="základní",J280,0)</f>
        <v>0</v>
      </c>
      <c r="BF280" s="226">
        <f>IF(N280="snížená",J280,0)</f>
        <v>0</v>
      </c>
      <c r="BG280" s="226">
        <f>IF(N280="zákl. přenesená",J280,0)</f>
        <v>0</v>
      </c>
      <c r="BH280" s="226">
        <f>IF(N280="sníž. přenesená",J280,0)</f>
        <v>0</v>
      </c>
      <c r="BI280" s="226">
        <f>IF(N280="nulová",J280,0)</f>
        <v>0</v>
      </c>
      <c r="BJ280" s="19" t="s">
        <v>79</v>
      </c>
      <c r="BK280" s="226">
        <f>ROUND(I280*H280,2)</f>
        <v>0</v>
      </c>
      <c r="BL280" s="19" t="s">
        <v>159</v>
      </c>
      <c r="BM280" s="225" t="s">
        <v>620</v>
      </c>
    </row>
    <row r="281" s="2" customFormat="1">
      <c r="A281" s="40"/>
      <c r="B281" s="41"/>
      <c r="C281" s="42"/>
      <c r="D281" s="234" t="s">
        <v>409</v>
      </c>
      <c r="E281" s="42"/>
      <c r="F281" s="275" t="s">
        <v>410</v>
      </c>
      <c r="G281" s="42"/>
      <c r="H281" s="42"/>
      <c r="I281" s="229"/>
      <c r="J281" s="42"/>
      <c r="K281" s="42"/>
      <c r="L281" s="46"/>
      <c r="M281" s="230"/>
      <c r="N281" s="231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409</v>
      </c>
      <c r="AU281" s="19" t="s">
        <v>81</v>
      </c>
    </row>
    <row r="282" s="2" customFormat="1" ht="16.5" customHeight="1">
      <c r="A282" s="40"/>
      <c r="B282" s="41"/>
      <c r="C282" s="265" t="s">
        <v>440</v>
      </c>
      <c r="D282" s="265" t="s">
        <v>228</v>
      </c>
      <c r="E282" s="266" t="s">
        <v>416</v>
      </c>
      <c r="F282" s="267" t="s">
        <v>417</v>
      </c>
      <c r="G282" s="268" t="s">
        <v>407</v>
      </c>
      <c r="H282" s="269">
        <v>1</v>
      </c>
      <c r="I282" s="270"/>
      <c r="J282" s="271">
        <f>ROUND(I282*H282,2)</f>
        <v>0</v>
      </c>
      <c r="K282" s="267" t="s">
        <v>19</v>
      </c>
      <c r="L282" s="272"/>
      <c r="M282" s="273" t="s">
        <v>19</v>
      </c>
      <c r="N282" s="274" t="s">
        <v>43</v>
      </c>
      <c r="O282" s="86"/>
      <c r="P282" s="223">
        <f>O282*H282</f>
        <v>0</v>
      </c>
      <c r="Q282" s="223">
        <v>0</v>
      </c>
      <c r="R282" s="223">
        <f>Q282*H282</f>
        <v>0</v>
      </c>
      <c r="S282" s="223">
        <v>0</v>
      </c>
      <c r="T282" s="224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25" t="s">
        <v>208</v>
      </c>
      <c r="AT282" s="225" t="s">
        <v>228</v>
      </c>
      <c r="AU282" s="225" t="s">
        <v>81</v>
      </c>
      <c r="AY282" s="19" t="s">
        <v>152</v>
      </c>
      <c r="BE282" s="226">
        <f>IF(N282="základní",J282,0)</f>
        <v>0</v>
      </c>
      <c r="BF282" s="226">
        <f>IF(N282="snížená",J282,0)</f>
        <v>0</v>
      </c>
      <c r="BG282" s="226">
        <f>IF(N282="zákl. přenesená",J282,0)</f>
        <v>0</v>
      </c>
      <c r="BH282" s="226">
        <f>IF(N282="sníž. přenesená",J282,0)</f>
        <v>0</v>
      </c>
      <c r="BI282" s="226">
        <f>IF(N282="nulová",J282,0)</f>
        <v>0</v>
      </c>
      <c r="BJ282" s="19" t="s">
        <v>79</v>
      </c>
      <c r="BK282" s="226">
        <f>ROUND(I282*H282,2)</f>
        <v>0</v>
      </c>
      <c r="BL282" s="19" t="s">
        <v>159</v>
      </c>
      <c r="BM282" s="225" t="s">
        <v>621</v>
      </c>
    </row>
    <row r="283" s="2" customFormat="1">
      <c r="A283" s="40"/>
      <c r="B283" s="41"/>
      <c r="C283" s="42"/>
      <c r="D283" s="234" t="s">
        <v>409</v>
      </c>
      <c r="E283" s="42"/>
      <c r="F283" s="275" t="s">
        <v>410</v>
      </c>
      <c r="G283" s="42"/>
      <c r="H283" s="42"/>
      <c r="I283" s="229"/>
      <c r="J283" s="42"/>
      <c r="K283" s="42"/>
      <c r="L283" s="46"/>
      <c r="M283" s="230"/>
      <c r="N283" s="231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409</v>
      </c>
      <c r="AU283" s="19" t="s">
        <v>81</v>
      </c>
    </row>
    <row r="284" s="2" customFormat="1" ht="24.15" customHeight="1">
      <c r="A284" s="40"/>
      <c r="B284" s="41"/>
      <c r="C284" s="265" t="s">
        <v>445</v>
      </c>
      <c r="D284" s="265" t="s">
        <v>228</v>
      </c>
      <c r="E284" s="266" t="s">
        <v>420</v>
      </c>
      <c r="F284" s="267" t="s">
        <v>421</v>
      </c>
      <c r="G284" s="268" t="s">
        <v>407</v>
      </c>
      <c r="H284" s="269">
        <v>1</v>
      </c>
      <c r="I284" s="270"/>
      <c r="J284" s="271">
        <f>ROUND(I284*H284,2)</f>
        <v>0</v>
      </c>
      <c r="K284" s="267" t="s">
        <v>19</v>
      </c>
      <c r="L284" s="272"/>
      <c r="M284" s="273" t="s">
        <v>19</v>
      </c>
      <c r="N284" s="274" t="s">
        <v>43</v>
      </c>
      <c r="O284" s="86"/>
      <c r="P284" s="223">
        <f>O284*H284</f>
        <v>0</v>
      </c>
      <c r="Q284" s="223">
        <v>0</v>
      </c>
      <c r="R284" s="223">
        <f>Q284*H284</f>
        <v>0</v>
      </c>
      <c r="S284" s="223">
        <v>0</v>
      </c>
      <c r="T284" s="224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25" t="s">
        <v>208</v>
      </c>
      <c r="AT284" s="225" t="s">
        <v>228</v>
      </c>
      <c r="AU284" s="225" t="s">
        <v>81</v>
      </c>
      <c r="AY284" s="19" t="s">
        <v>152</v>
      </c>
      <c r="BE284" s="226">
        <f>IF(N284="základní",J284,0)</f>
        <v>0</v>
      </c>
      <c r="BF284" s="226">
        <f>IF(N284="snížená",J284,0)</f>
        <v>0</v>
      </c>
      <c r="BG284" s="226">
        <f>IF(N284="zákl. přenesená",J284,0)</f>
        <v>0</v>
      </c>
      <c r="BH284" s="226">
        <f>IF(N284="sníž. přenesená",J284,0)</f>
        <v>0</v>
      </c>
      <c r="BI284" s="226">
        <f>IF(N284="nulová",J284,0)</f>
        <v>0</v>
      </c>
      <c r="BJ284" s="19" t="s">
        <v>79</v>
      </c>
      <c r="BK284" s="226">
        <f>ROUND(I284*H284,2)</f>
        <v>0</v>
      </c>
      <c r="BL284" s="19" t="s">
        <v>159</v>
      </c>
      <c r="BM284" s="225" t="s">
        <v>622</v>
      </c>
    </row>
    <row r="285" s="2" customFormat="1">
      <c r="A285" s="40"/>
      <c r="B285" s="41"/>
      <c r="C285" s="42"/>
      <c r="D285" s="234" t="s">
        <v>409</v>
      </c>
      <c r="E285" s="42"/>
      <c r="F285" s="275" t="s">
        <v>410</v>
      </c>
      <c r="G285" s="42"/>
      <c r="H285" s="42"/>
      <c r="I285" s="229"/>
      <c r="J285" s="42"/>
      <c r="K285" s="42"/>
      <c r="L285" s="46"/>
      <c r="M285" s="230"/>
      <c r="N285" s="231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409</v>
      </c>
      <c r="AU285" s="19" t="s">
        <v>81</v>
      </c>
    </row>
    <row r="286" s="2" customFormat="1" ht="16.5" customHeight="1">
      <c r="A286" s="40"/>
      <c r="B286" s="41"/>
      <c r="C286" s="214" t="s">
        <v>451</v>
      </c>
      <c r="D286" s="214" t="s">
        <v>154</v>
      </c>
      <c r="E286" s="215" t="s">
        <v>424</v>
      </c>
      <c r="F286" s="216" t="s">
        <v>425</v>
      </c>
      <c r="G286" s="217" t="s">
        <v>400</v>
      </c>
      <c r="H286" s="218">
        <v>1</v>
      </c>
      <c r="I286" s="219"/>
      <c r="J286" s="220">
        <f>ROUND(I286*H286,2)</f>
        <v>0</v>
      </c>
      <c r="K286" s="216" t="s">
        <v>19</v>
      </c>
      <c r="L286" s="46"/>
      <c r="M286" s="221" t="s">
        <v>19</v>
      </c>
      <c r="N286" s="222" t="s">
        <v>43</v>
      </c>
      <c r="O286" s="86"/>
      <c r="P286" s="223">
        <f>O286*H286</f>
        <v>0</v>
      </c>
      <c r="Q286" s="223">
        <v>0</v>
      </c>
      <c r="R286" s="223">
        <f>Q286*H286</f>
        <v>0</v>
      </c>
      <c r="S286" s="223">
        <v>0</v>
      </c>
      <c r="T286" s="224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25" t="s">
        <v>159</v>
      </c>
      <c r="AT286" s="225" t="s">
        <v>154</v>
      </c>
      <c r="AU286" s="225" t="s">
        <v>81</v>
      </c>
      <c r="AY286" s="19" t="s">
        <v>152</v>
      </c>
      <c r="BE286" s="226">
        <f>IF(N286="základní",J286,0)</f>
        <v>0</v>
      </c>
      <c r="BF286" s="226">
        <f>IF(N286="snížená",J286,0)</f>
        <v>0</v>
      </c>
      <c r="BG286" s="226">
        <f>IF(N286="zákl. přenesená",J286,0)</f>
        <v>0</v>
      </c>
      <c r="BH286" s="226">
        <f>IF(N286="sníž. přenesená",J286,0)</f>
        <v>0</v>
      </c>
      <c r="BI286" s="226">
        <f>IF(N286="nulová",J286,0)</f>
        <v>0</v>
      </c>
      <c r="BJ286" s="19" t="s">
        <v>79</v>
      </c>
      <c r="BK286" s="226">
        <f>ROUND(I286*H286,2)</f>
        <v>0</v>
      </c>
      <c r="BL286" s="19" t="s">
        <v>159</v>
      </c>
      <c r="BM286" s="225" t="s">
        <v>623</v>
      </c>
    </row>
    <row r="287" s="13" customFormat="1">
      <c r="A287" s="13"/>
      <c r="B287" s="232"/>
      <c r="C287" s="233"/>
      <c r="D287" s="234" t="s">
        <v>163</v>
      </c>
      <c r="E287" s="235" t="s">
        <v>19</v>
      </c>
      <c r="F287" s="236" t="s">
        <v>403</v>
      </c>
      <c r="G287" s="233"/>
      <c r="H287" s="235" t="s">
        <v>19</v>
      </c>
      <c r="I287" s="237"/>
      <c r="J287" s="233"/>
      <c r="K287" s="233"/>
      <c r="L287" s="238"/>
      <c r="M287" s="239"/>
      <c r="N287" s="240"/>
      <c r="O287" s="240"/>
      <c r="P287" s="240"/>
      <c r="Q287" s="240"/>
      <c r="R287" s="240"/>
      <c r="S287" s="240"/>
      <c r="T287" s="241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2" t="s">
        <v>163</v>
      </c>
      <c r="AU287" s="242" t="s">
        <v>81</v>
      </c>
      <c r="AV287" s="13" t="s">
        <v>79</v>
      </c>
      <c r="AW287" s="13" t="s">
        <v>33</v>
      </c>
      <c r="AX287" s="13" t="s">
        <v>72</v>
      </c>
      <c r="AY287" s="242" t="s">
        <v>152</v>
      </c>
    </row>
    <row r="288" s="14" customFormat="1">
      <c r="A288" s="14"/>
      <c r="B288" s="243"/>
      <c r="C288" s="244"/>
      <c r="D288" s="234" t="s">
        <v>163</v>
      </c>
      <c r="E288" s="245" t="s">
        <v>19</v>
      </c>
      <c r="F288" s="246" t="s">
        <v>79</v>
      </c>
      <c r="G288" s="244"/>
      <c r="H288" s="247">
        <v>1</v>
      </c>
      <c r="I288" s="248"/>
      <c r="J288" s="244"/>
      <c r="K288" s="244"/>
      <c r="L288" s="249"/>
      <c r="M288" s="250"/>
      <c r="N288" s="251"/>
      <c r="O288" s="251"/>
      <c r="P288" s="251"/>
      <c r="Q288" s="251"/>
      <c r="R288" s="251"/>
      <c r="S288" s="251"/>
      <c r="T288" s="252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3" t="s">
        <v>163</v>
      </c>
      <c r="AU288" s="253" t="s">
        <v>81</v>
      </c>
      <c r="AV288" s="14" t="s">
        <v>81</v>
      </c>
      <c r="AW288" s="14" t="s">
        <v>33</v>
      </c>
      <c r="AX288" s="14" t="s">
        <v>79</v>
      </c>
      <c r="AY288" s="253" t="s">
        <v>152</v>
      </c>
    </row>
    <row r="289" s="12" customFormat="1" ht="22.8" customHeight="1">
      <c r="A289" s="12"/>
      <c r="B289" s="198"/>
      <c r="C289" s="199"/>
      <c r="D289" s="200" t="s">
        <v>71</v>
      </c>
      <c r="E289" s="212" t="s">
        <v>427</v>
      </c>
      <c r="F289" s="212" t="s">
        <v>428</v>
      </c>
      <c r="G289" s="199"/>
      <c r="H289" s="199"/>
      <c r="I289" s="202"/>
      <c r="J289" s="213">
        <f>BK289</f>
        <v>0</v>
      </c>
      <c r="K289" s="199"/>
      <c r="L289" s="204"/>
      <c r="M289" s="205"/>
      <c r="N289" s="206"/>
      <c r="O289" s="206"/>
      <c r="P289" s="207">
        <f>SUM(P290:P301)</f>
        <v>0</v>
      </c>
      <c r="Q289" s="206"/>
      <c r="R289" s="207">
        <f>SUM(R290:R301)</f>
        <v>0</v>
      </c>
      <c r="S289" s="206"/>
      <c r="T289" s="208">
        <f>SUM(T290:T301)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09" t="s">
        <v>79</v>
      </c>
      <c r="AT289" s="210" t="s">
        <v>71</v>
      </c>
      <c r="AU289" s="210" t="s">
        <v>79</v>
      </c>
      <c r="AY289" s="209" t="s">
        <v>152</v>
      </c>
      <c r="BK289" s="211">
        <f>SUM(BK290:BK301)</f>
        <v>0</v>
      </c>
    </row>
    <row r="290" s="2" customFormat="1" ht="24.15" customHeight="1">
      <c r="A290" s="40"/>
      <c r="B290" s="41"/>
      <c r="C290" s="214" t="s">
        <v>456</v>
      </c>
      <c r="D290" s="214" t="s">
        <v>154</v>
      </c>
      <c r="E290" s="215" t="s">
        <v>430</v>
      </c>
      <c r="F290" s="216" t="s">
        <v>431</v>
      </c>
      <c r="G290" s="217" t="s">
        <v>231</v>
      </c>
      <c r="H290" s="218">
        <v>10.164</v>
      </c>
      <c r="I290" s="219"/>
      <c r="J290" s="220">
        <f>ROUND(I290*H290,2)</f>
        <v>0</v>
      </c>
      <c r="K290" s="216" t="s">
        <v>158</v>
      </c>
      <c r="L290" s="46"/>
      <c r="M290" s="221" t="s">
        <v>19</v>
      </c>
      <c r="N290" s="222" t="s">
        <v>43</v>
      </c>
      <c r="O290" s="86"/>
      <c r="P290" s="223">
        <f>O290*H290</f>
        <v>0</v>
      </c>
      <c r="Q290" s="223">
        <v>0</v>
      </c>
      <c r="R290" s="223">
        <f>Q290*H290</f>
        <v>0</v>
      </c>
      <c r="S290" s="223">
        <v>0</v>
      </c>
      <c r="T290" s="224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25" t="s">
        <v>159</v>
      </c>
      <c r="AT290" s="225" t="s">
        <v>154</v>
      </c>
      <c r="AU290" s="225" t="s">
        <v>81</v>
      </c>
      <c r="AY290" s="19" t="s">
        <v>152</v>
      </c>
      <c r="BE290" s="226">
        <f>IF(N290="základní",J290,0)</f>
        <v>0</v>
      </c>
      <c r="BF290" s="226">
        <f>IF(N290="snížená",J290,0)</f>
        <v>0</v>
      </c>
      <c r="BG290" s="226">
        <f>IF(N290="zákl. přenesená",J290,0)</f>
        <v>0</v>
      </c>
      <c r="BH290" s="226">
        <f>IF(N290="sníž. přenesená",J290,0)</f>
        <v>0</v>
      </c>
      <c r="BI290" s="226">
        <f>IF(N290="nulová",J290,0)</f>
        <v>0</v>
      </c>
      <c r="BJ290" s="19" t="s">
        <v>79</v>
      </c>
      <c r="BK290" s="226">
        <f>ROUND(I290*H290,2)</f>
        <v>0</v>
      </c>
      <c r="BL290" s="19" t="s">
        <v>159</v>
      </c>
      <c r="BM290" s="225" t="s">
        <v>624</v>
      </c>
    </row>
    <row r="291" s="2" customFormat="1">
      <c r="A291" s="40"/>
      <c r="B291" s="41"/>
      <c r="C291" s="42"/>
      <c r="D291" s="227" t="s">
        <v>161</v>
      </c>
      <c r="E291" s="42"/>
      <c r="F291" s="228" t="s">
        <v>433</v>
      </c>
      <c r="G291" s="42"/>
      <c r="H291" s="42"/>
      <c r="I291" s="229"/>
      <c r="J291" s="42"/>
      <c r="K291" s="42"/>
      <c r="L291" s="46"/>
      <c r="M291" s="230"/>
      <c r="N291" s="231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161</v>
      </c>
      <c r="AU291" s="19" t="s">
        <v>81</v>
      </c>
    </row>
    <row r="292" s="2" customFormat="1" ht="24.15" customHeight="1">
      <c r="A292" s="40"/>
      <c r="B292" s="41"/>
      <c r="C292" s="214" t="s">
        <v>461</v>
      </c>
      <c r="D292" s="214" t="s">
        <v>154</v>
      </c>
      <c r="E292" s="215" t="s">
        <v>435</v>
      </c>
      <c r="F292" s="216" t="s">
        <v>436</v>
      </c>
      <c r="G292" s="217" t="s">
        <v>231</v>
      </c>
      <c r="H292" s="218">
        <v>142.29599999999999</v>
      </c>
      <c r="I292" s="219"/>
      <c r="J292" s="220">
        <f>ROUND(I292*H292,2)</f>
        <v>0</v>
      </c>
      <c r="K292" s="216" t="s">
        <v>158</v>
      </c>
      <c r="L292" s="46"/>
      <c r="M292" s="221" t="s">
        <v>19</v>
      </c>
      <c r="N292" s="222" t="s">
        <v>43</v>
      </c>
      <c r="O292" s="86"/>
      <c r="P292" s="223">
        <f>O292*H292</f>
        <v>0</v>
      </c>
      <c r="Q292" s="223">
        <v>0</v>
      </c>
      <c r="R292" s="223">
        <f>Q292*H292</f>
        <v>0</v>
      </c>
      <c r="S292" s="223">
        <v>0</v>
      </c>
      <c r="T292" s="224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25" t="s">
        <v>159</v>
      </c>
      <c r="AT292" s="225" t="s">
        <v>154</v>
      </c>
      <c r="AU292" s="225" t="s">
        <v>81</v>
      </c>
      <c r="AY292" s="19" t="s">
        <v>152</v>
      </c>
      <c r="BE292" s="226">
        <f>IF(N292="základní",J292,0)</f>
        <v>0</v>
      </c>
      <c r="BF292" s="226">
        <f>IF(N292="snížená",J292,0)</f>
        <v>0</v>
      </c>
      <c r="BG292" s="226">
        <f>IF(N292="zákl. přenesená",J292,0)</f>
        <v>0</v>
      </c>
      <c r="BH292" s="226">
        <f>IF(N292="sníž. přenesená",J292,0)</f>
        <v>0</v>
      </c>
      <c r="BI292" s="226">
        <f>IF(N292="nulová",J292,0)</f>
        <v>0</v>
      </c>
      <c r="BJ292" s="19" t="s">
        <v>79</v>
      </c>
      <c r="BK292" s="226">
        <f>ROUND(I292*H292,2)</f>
        <v>0</v>
      </c>
      <c r="BL292" s="19" t="s">
        <v>159</v>
      </c>
      <c r="BM292" s="225" t="s">
        <v>625</v>
      </c>
    </row>
    <row r="293" s="2" customFormat="1">
      <c r="A293" s="40"/>
      <c r="B293" s="41"/>
      <c r="C293" s="42"/>
      <c r="D293" s="227" t="s">
        <v>161</v>
      </c>
      <c r="E293" s="42"/>
      <c r="F293" s="228" t="s">
        <v>438</v>
      </c>
      <c r="G293" s="42"/>
      <c r="H293" s="42"/>
      <c r="I293" s="229"/>
      <c r="J293" s="42"/>
      <c r="K293" s="42"/>
      <c r="L293" s="46"/>
      <c r="M293" s="230"/>
      <c r="N293" s="231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161</v>
      </c>
      <c r="AU293" s="19" t="s">
        <v>81</v>
      </c>
    </row>
    <row r="294" s="14" customFormat="1">
      <c r="A294" s="14"/>
      <c r="B294" s="243"/>
      <c r="C294" s="244"/>
      <c r="D294" s="234" t="s">
        <v>163</v>
      </c>
      <c r="E294" s="245" t="s">
        <v>19</v>
      </c>
      <c r="F294" s="246" t="s">
        <v>1026</v>
      </c>
      <c r="G294" s="244"/>
      <c r="H294" s="247">
        <v>142.29599999999999</v>
      </c>
      <c r="I294" s="248"/>
      <c r="J294" s="244"/>
      <c r="K294" s="244"/>
      <c r="L294" s="249"/>
      <c r="M294" s="250"/>
      <c r="N294" s="251"/>
      <c r="O294" s="251"/>
      <c r="P294" s="251"/>
      <c r="Q294" s="251"/>
      <c r="R294" s="251"/>
      <c r="S294" s="251"/>
      <c r="T294" s="252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3" t="s">
        <v>163</v>
      </c>
      <c r="AU294" s="253" t="s">
        <v>81</v>
      </c>
      <c r="AV294" s="14" t="s">
        <v>81</v>
      </c>
      <c r="AW294" s="14" t="s">
        <v>33</v>
      </c>
      <c r="AX294" s="14" t="s">
        <v>79</v>
      </c>
      <c r="AY294" s="253" t="s">
        <v>152</v>
      </c>
    </row>
    <row r="295" s="2" customFormat="1" ht="16.5" customHeight="1">
      <c r="A295" s="40"/>
      <c r="B295" s="41"/>
      <c r="C295" s="214" t="s">
        <v>469</v>
      </c>
      <c r="D295" s="214" t="s">
        <v>154</v>
      </c>
      <c r="E295" s="215" t="s">
        <v>441</v>
      </c>
      <c r="F295" s="216" t="s">
        <v>442</v>
      </c>
      <c r="G295" s="217" t="s">
        <v>231</v>
      </c>
      <c r="H295" s="218">
        <v>10.164</v>
      </c>
      <c r="I295" s="219"/>
      <c r="J295" s="220">
        <f>ROUND(I295*H295,2)</f>
        <v>0</v>
      </c>
      <c r="K295" s="216" t="s">
        <v>158</v>
      </c>
      <c r="L295" s="46"/>
      <c r="M295" s="221" t="s">
        <v>19</v>
      </c>
      <c r="N295" s="222" t="s">
        <v>43</v>
      </c>
      <c r="O295" s="86"/>
      <c r="P295" s="223">
        <f>O295*H295</f>
        <v>0</v>
      </c>
      <c r="Q295" s="223">
        <v>0</v>
      </c>
      <c r="R295" s="223">
        <f>Q295*H295</f>
        <v>0</v>
      </c>
      <c r="S295" s="223">
        <v>0</v>
      </c>
      <c r="T295" s="224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25" t="s">
        <v>159</v>
      </c>
      <c r="AT295" s="225" t="s">
        <v>154</v>
      </c>
      <c r="AU295" s="225" t="s">
        <v>81</v>
      </c>
      <c r="AY295" s="19" t="s">
        <v>152</v>
      </c>
      <c r="BE295" s="226">
        <f>IF(N295="základní",J295,0)</f>
        <v>0</v>
      </c>
      <c r="BF295" s="226">
        <f>IF(N295="snížená",J295,0)</f>
        <v>0</v>
      </c>
      <c r="BG295" s="226">
        <f>IF(N295="zákl. přenesená",J295,0)</f>
        <v>0</v>
      </c>
      <c r="BH295" s="226">
        <f>IF(N295="sníž. přenesená",J295,0)</f>
        <v>0</v>
      </c>
      <c r="BI295" s="226">
        <f>IF(N295="nulová",J295,0)</f>
        <v>0</v>
      </c>
      <c r="BJ295" s="19" t="s">
        <v>79</v>
      </c>
      <c r="BK295" s="226">
        <f>ROUND(I295*H295,2)</f>
        <v>0</v>
      </c>
      <c r="BL295" s="19" t="s">
        <v>159</v>
      </c>
      <c r="BM295" s="225" t="s">
        <v>627</v>
      </c>
    </row>
    <row r="296" s="2" customFormat="1">
      <c r="A296" s="40"/>
      <c r="B296" s="41"/>
      <c r="C296" s="42"/>
      <c r="D296" s="227" t="s">
        <v>161</v>
      </c>
      <c r="E296" s="42"/>
      <c r="F296" s="228" t="s">
        <v>444</v>
      </c>
      <c r="G296" s="42"/>
      <c r="H296" s="42"/>
      <c r="I296" s="229"/>
      <c r="J296" s="42"/>
      <c r="K296" s="42"/>
      <c r="L296" s="46"/>
      <c r="M296" s="230"/>
      <c r="N296" s="231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161</v>
      </c>
      <c r="AU296" s="19" t="s">
        <v>81</v>
      </c>
    </row>
    <row r="297" s="2" customFormat="1" ht="24.15" customHeight="1">
      <c r="A297" s="40"/>
      <c r="B297" s="41"/>
      <c r="C297" s="214" t="s">
        <v>478</v>
      </c>
      <c r="D297" s="214" t="s">
        <v>154</v>
      </c>
      <c r="E297" s="215" t="s">
        <v>446</v>
      </c>
      <c r="F297" s="216" t="s">
        <v>447</v>
      </c>
      <c r="G297" s="217" t="s">
        <v>231</v>
      </c>
      <c r="H297" s="218">
        <v>5.7400000000000002</v>
      </c>
      <c r="I297" s="219"/>
      <c r="J297" s="220">
        <f>ROUND(I297*H297,2)</f>
        <v>0</v>
      </c>
      <c r="K297" s="216" t="s">
        <v>158</v>
      </c>
      <c r="L297" s="46"/>
      <c r="M297" s="221" t="s">
        <v>19</v>
      </c>
      <c r="N297" s="222" t="s">
        <v>43</v>
      </c>
      <c r="O297" s="86"/>
      <c r="P297" s="223">
        <f>O297*H297</f>
        <v>0</v>
      </c>
      <c r="Q297" s="223">
        <v>0</v>
      </c>
      <c r="R297" s="223">
        <f>Q297*H297</f>
        <v>0</v>
      </c>
      <c r="S297" s="223">
        <v>0</v>
      </c>
      <c r="T297" s="224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25" t="s">
        <v>159</v>
      </c>
      <c r="AT297" s="225" t="s">
        <v>154</v>
      </c>
      <c r="AU297" s="225" t="s">
        <v>81</v>
      </c>
      <c r="AY297" s="19" t="s">
        <v>152</v>
      </c>
      <c r="BE297" s="226">
        <f>IF(N297="základní",J297,0)</f>
        <v>0</v>
      </c>
      <c r="BF297" s="226">
        <f>IF(N297="snížená",J297,0)</f>
        <v>0</v>
      </c>
      <c r="BG297" s="226">
        <f>IF(N297="zákl. přenesená",J297,0)</f>
        <v>0</v>
      </c>
      <c r="BH297" s="226">
        <f>IF(N297="sníž. přenesená",J297,0)</f>
        <v>0</v>
      </c>
      <c r="BI297" s="226">
        <f>IF(N297="nulová",J297,0)</f>
        <v>0</v>
      </c>
      <c r="BJ297" s="19" t="s">
        <v>79</v>
      </c>
      <c r="BK297" s="226">
        <f>ROUND(I297*H297,2)</f>
        <v>0</v>
      </c>
      <c r="BL297" s="19" t="s">
        <v>159</v>
      </c>
      <c r="BM297" s="225" t="s">
        <v>1027</v>
      </c>
    </row>
    <row r="298" s="2" customFormat="1">
      <c r="A298" s="40"/>
      <c r="B298" s="41"/>
      <c r="C298" s="42"/>
      <c r="D298" s="227" t="s">
        <v>161</v>
      </c>
      <c r="E298" s="42"/>
      <c r="F298" s="228" t="s">
        <v>449</v>
      </c>
      <c r="G298" s="42"/>
      <c r="H298" s="42"/>
      <c r="I298" s="229"/>
      <c r="J298" s="42"/>
      <c r="K298" s="42"/>
      <c r="L298" s="46"/>
      <c r="M298" s="230"/>
      <c r="N298" s="231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161</v>
      </c>
      <c r="AU298" s="19" t="s">
        <v>81</v>
      </c>
    </row>
    <row r="299" s="2" customFormat="1" ht="24.15" customHeight="1">
      <c r="A299" s="40"/>
      <c r="B299" s="41"/>
      <c r="C299" s="214" t="s">
        <v>485</v>
      </c>
      <c r="D299" s="214" t="s">
        <v>154</v>
      </c>
      <c r="E299" s="215" t="s">
        <v>462</v>
      </c>
      <c r="F299" s="216" t="s">
        <v>463</v>
      </c>
      <c r="G299" s="217" t="s">
        <v>231</v>
      </c>
      <c r="H299" s="218">
        <v>4.4240000000000004</v>
      </c>
      <c r="I299" s="219"/>
      <c r="J299" s="220">
        <f>ROUND(I299*H299,2)</f>
        <v>0</v>
      </c>
      <c r="K299" s="216" t="s">
        <v>158</v>
      </c>
      <c r="L299" s="46"/>
      <c r="M299" s="221" t="s">
        <v>19</v>
      </c>
      <c r="N299" s="222" t="s">
        <v>43</v>
      </c>
      <c r="O299" s="86"/>
      <c r="P299" s="223">
        <f>O299*H299</f>
        <v>0</v>
      </c>
      <c r="Q299" s="223">
        <v>0</v>
      </c>
      <c r="R299" s="223">
        <f>Q299*H299</f>
        <v>0</v>
      </c>
      <c r="S299" s="223">
        <v>0</v>
      </c>
      <c r="T299" s="224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25" t="s">
        <v>159</v>
      </c>
      <c r="AT299" s="225" t="s">
        <v>154</v>
      </c>
      <c r="AU299" s="225" t="s">
        <v>81</v>
      </c>
      <c r="AY299" s="19" t="s">
        <v>152</v>
      </c>
      <c r="BE299" s="226">
        <f>IF(N299="základní",J299,0)</f>
        <v>0</v>
      </c>
      <c r="BF299" s="226">
        <f>IF(N299="snížená",J299,0)</f>
        <v>0</v>
      </c>
      <c r="BG299" s="226">
        <f>IF(N299="zákl. přenesená",J299,0)</f>
        <v>0</v>
      </c>
      <c r="BH299" s="226">
        <f>IF(N299="sníž. přenesená",J299,0)</f>
        <v>0</v>
      </c>
      <c r="BI299" s="226">
        <f>IF(N299="nulová",J299,0)</f>
        <v>0</v>
      </c>
      <c r="BJ299" s="19" t="s">
        <v>79</v>
      </c>
      <c r="BK299" s="226">
        <f>ROUND(I299*H299,2)</f>
        <v>0</v>
      </c>
      <c r="BL299" s="19" t="s">
        <v>159</v>
      </c>
      <c r="BM299" s="225" t="s">
        <v>629</v>
      </c>
    </row>
    <row r="300" s="2" customFormat="1">
      <c r="A300" s="40"/>
      <c r="B300" s="41"/>
      <c r="C300" s="42"/>
      <c r="D300" s="227" t="s">
        <v>161</v>
      </c>
      <c r="E300" s="42"/>
      <c r="F300" s="228" t="s">
        <v>465</v>
      </c>
      <c r="G300" s="42"/>
      <c r="H300" s="42"/>
      <c r="I300" s="229"/>
      <c r="J300" s="42"/>
      <c r="K300" s="42"/>
      <c r="L300" s="46"/>
      <c r="M300" s="230"/>
      <c r="N300" s="231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161</v>
      </c>
      <c r="AU300" s="19" t="s">
        <v>81</v>
      </c>
    </row>
    <row r="301" s="14" customFormat="1">
      <c r="A301" s="14"/>
      <c r="B301" s="243"/>
      <c r="C301" s="244"/>
      <c r="D301" s="234" t="s">
        <v>163</v>
      </c>
      <c r="E301" s="245" t="s">
        <v>19</v>
      </c>
      <c r="F301" s="246" t="s">
        <v>1028</v>
      </c>
      <c r="G301" s="244"/>
      <c r="H301" s="247">
        <v>4.4240000000000004</v>
      </c>
      <c r="I301" s="248"/>
      <c r="J301" s="244"/>
      <c r="K301" s="244"/>
      <c r="L301" s="249"/>
      <c r="M301" s="250"/>
      <c r="N301" s="251"/>
      <c r="O301" s="251"/>
      <c r="P301" s="251"/>
      <c r="Q301" s="251"/>
      <c r="R301" s="251"/>
      <c r="S301" s="251"/>
      <c r="T301" s="25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3" t="s">
        <v>163</v>
      </c>
      <c r="AU301" s="253" t="s">
        <v>81</v>
      </c>
      <c r="AV301" s="14" t="s">
        <v>81</v>
      </c>
      <c r="AW301" s="14" t="s">
        <v>33</v>
      </c>
      <c r="AX301" s="14" t="s">
        <v>79</v>
      </c>
      <c r="AY301" s="253" t="s">
        <v>152</v>
      </c>
    </row>
    <row r="302" s="12" customFormat="1" ht="22.8" customHeight="1">
      <c r="A302" s="12"/>
      <c r="B302" s="198"/>
      <c r="C302" s="199"/>
      <c r="D302" s="200" t="s">
        <v>71</v>
      </c>
      <c r="E302" s="212" t="s">
        <v>467</v>
      </c>
      <c r="F302" s="212" t="s">
        <v>468</v>
      </c>
      <c r="G302" s="199"/>
      <c r="H302" s="199"/>
      <c r="I302" s="202"/>
      <c r="J302" s="213">
        <f>BK302</f>
        <v>0</v>
      </c>
      <c r="K302" s="199"/>
      <c r="L302" s="204"/>
      <c r="M302" s="205"/>
      <c r="N302" s="206"/>
      <c r="O302" s="206"/>
      <c r="P302" s="207">
        <f>SUM(P303:P304)</f>
        <v>0</v>
      </c>
      <c r="Q302" s="206"/>
      <c r="R302" s="207">
        <f>SUM(R303:R304)</f>
        <v>0</v>
      </c>
      <c r="S302" s="206"/>
      <c r="T302" s="208">
        <f>SUM(T303:T304)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09" t="s">
        <v>79</v>
      </c>
      <c r="AT302" s="210" t="s">
        <v>71</v>
      </c>
      <c r="AU302" s="210" t="s">
        <v>79</v>
      </c>
      <c r="AY302" s="209" t="s">
        <v>152</v>
      </c>
      <c r="BK302" s="211">
        <f>SUM(BK303:BK304)</f>
        <v>0</v>
      </c>
    </row>
    <row r="303" s="2" customFormat="1" ht="24.15" customHeight="1">
      <c r="A303" s="40"/>
      <c r="B303" s="41"/>
      <c r="C303" s="214" t="s">
        <v>489</v>
      </c>
      <c r="D303" s="214" t="s">
        <v>154</v>
      </c>
      <c r="E303" s="215" t="s">
        <v>470</v>
      </c>
      <c r="F303" s="216" t="s">
        <v>471</v>
      </c>
      <c r="G303" s="217" t="s">
        <v>231</v>
      </c>
      <c r="H303" s="218">
        <v>192.52500000000001</v>
      </c>
      <c r="I303" s="219"/>
      <c r="J303" s="220">
        <f>ROUND(I303*H303,2)</f>
        <v>0</v>
      </c>
      <c r="K303" s="216" t="s">
        <v>158</v>
      </c>
      <c r="L303" s="46"/>
      <c r="M303" s="221" t="s">
        <v>19</v>
      </c>
      <c r="N303" s="222" t="s">
        <v>43</v>
      </c>
      <c r="O303" s="86"/>
      <c r="P303" s="223">
        <f>O303*H303</f>
        <v>0</v>
      </c>
      <c r="Q303" s="223">
        <v>0</v>
      </c>
      <c r="R303" s="223">
        <f>Q303*H303</f>
        <v>0</v>
      </c>
      <c r="S303" s="223">
        <v>0</v>
      </c>
      <c r="T303" s="224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25" t="s">
        <v>159</v>
      </c>
      <c r="AT303" s="225" t="s">
        <v>154</v>
      </c>
      <c r="AU303" s="225" t="s">
        <v>81</v>
      </c>
      <c r="AY303" s="19" t="s">
        <v>152</v>
      </c>
      <c r="BE303" s="226">
        <f>IF(N303="základní",J303,0)</f>
        <v>0</v>
      </c>
      <c r="BF303" s="226">
        <f>IF(N303="snížená",J303,0)</f>
        <v>0</v>
      </c>
      <c r="BG303" s="226">
        <f>IF(N303="zákl. přenesená",J303,0)</f>
        <v>0</v>
      </c>
      <c r="BH303" s="226">
        <f>IF(N303="sníž. přenesená",J303,0)</f>
        <v>0</v>
      </c>
      <c r="BI303" s="226">
        <f>IF(N303="nulová",J303,0)</f>
        <v>0</v>
      </c>
      <c r="BJ303" s="19" t="s">
        <v>79</v>
      </c>
      <c r="BK303" s="226">
        <f>ROUND(I303*H303,2)</f>
        <v>0</v>
      </c>
      <c r="BL303" s="19" t="s">
        <v>159</v>
      </c>
      <c r="BM303" s="225" t="s">
        <v>631</v>
      </c>
    </row>
    <row r="304" s="2" customFormat="1">
      <c r="A304" s="40"/>
      <c r="B304" s="41"/>
      <c r="C304" s="42"/>
      <c r="D304" s="227" t="s">
        <v>161</v>
      </c>
      <c r="E304" s="42"/>
      <c r="F304" s="228" t="s">
        <v>473</v>
      </c>
      <c r="G304" s="42"/>
      <c r="H304" s="42"/>
      <c r="I304" s="229"/>
      <c r="J304" s="42"/>
      <c r="K304" s="42"/>
      <c r="L304" s="46"/>
      <c r="M304" s="230"/>
      <c r="N304" s="231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161</v>
      </c>
      <c r="AU304" s="19" t="s">
        <v>81</v>
      </c>
    </row>
    <row r="305" s="12" customFormat="1" ht="25.92" customHeight="1">
      <c r="A305" s="12"/>
      <c r="B305" s="198"/>
      <c r="C305" s="199"/>
      <c r="D305" s="200" t="s">
        <v>71</v>
      </c>
      <c r="E305" s="201" t="s">
        <v>474</v>
      </c>
      <c r="F305" s="201" t="s">
        <v>475</v>
      </c>
      <c r="G305" s="199"/>
      <c r="H305" s="199"/>
      <c r="I305" s="202"/>
      <c r="J305" s="203">
        <f>BK305</f>
        <v>0</v>
      </c>
      <c r="K305" s="199"/>
      <c r="L305" s="204"/>
      <c r="M305" s="205"/>
      <c r="N305" s="206"/>
      <c r="O305" s="206"/>
      <c r="P305" s="207">
        <f>P306+P314+P322</f>
        <v>0</v>
      </c>
      <c r="Q305" s="206"/>
      <c r="R305" s="207">
        <f>R306+R314+R322</f>
        <v>0</v>
      </c>
      <c r="S305" s="206"/>
      <c r="T305" s="208">
        <f>T306+T314+T322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09" t="s">
        <v>183</v>
      </c>
      <c r="AT305" s="210" t="s">
        <v>71</v>
      </c>
      <c r="AU305" s="210" t="s">
        <v>72</v>
      </c>
      <c r="AY305" s="209" t="s">
        <v>152</v>
      </c>
      <c r="BK305" s="211">
        <f>BK306+BK314+BK322</f>
        <v>0</v>
      </c>
    </row>
    <row r="306" s="12" customFormat="1" ht="22.8" customHeight="1">
      <c r="A306" s="12"/>
      <c r="B306" s="198"/>
      <c r="C306" s="199"/>
      <c r="D306" s="200" t="s">
        <v>71</v>
      </c>
      <c r="E306" s="212" t="s">
        <v>476</v>
      </c>
      <c r="F306" s="212" t="s">
        <v>477</v>
      </c>
      <c r="G306" s="199"/>
      <c r="H306" s="199"/>
      <c r="I306" s="202"/>
      <c r="J306" s="213">
        <f>BK306</f>
        <v>0</v>
      </c>
      <c r="K306" s="199"/>
      <c r="L306" s="204"/>
      <c r="M306" s="205"/>
      <c r="N306" s="206"/>
      <c r="O306" s="206"/>
      <c r="P306" s="207">
        <f>SUM(P307:P313)</f>
        <v>0</v>
      </c>
      <c r="Q306" s="206"/>
      <c r="R306" s="207">
        <f>SUM(R307:R313)</f>
        <v>0</v>
      </c>
      <c r="S306" s="206"/>
      <c r="T306" s="208">
        <f>SUM(T307:T313)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09" t="s">
        <v>183</v>
      </c>
      <c r="AT306" s="210" t="s">
        <v>71</v>
      </c>
      <c r="AU306" s="210" t="s">
        <v>79</v>
      </c>
      <c r="AY306" s="209" t="s">
        <v>152</v>
      </c>
      <c r="BK306" s="211">
        <f>SUM(BK307:BK313)</f>
        <v>0</v>
      </c>
    </row>
    <row r="307" s="2" customFormat="1" ht="16.5" customHeight="1">
      <c r="A307" s="40"/>
      <c r="B307" s="41"/>
      <c r="C307" s="214" t="s">
        <v>496</v>
      </c>
      <c r="D307" s="214" t="s">
        <v>154</v>
      </c>
      <c r="E307" s="215" t="s">
        <v>479</v>
      </c>
      <c r="F307" s="216" t="s">
        <v>480</v>
      </c>
      <c r="G307" s="217" t="s">
        <v>481</v>
      </c>
      <c r="H307" s="218">
        <v>10</v>
      </c>
      <c r="I307" s="219"/>
      <c r="J307" s="220">
        <f>ROUND(I307*H307,2)</f>
        <v>0</v>
      </c>
      <c r="K307" s="216" t="s">
        <v>19</v>
      </c>
      <c r="L307" s="46"/>
      <c r="M307" s="221" t="s">
        <v>19</v>
      </c>
      <c r="N307" s="222" t="s">
        <v>43</v>
      </c>
      <c r="O307" s="86"/>
      <c r="P307" s="223">
        <f>O307*H307</f>
        <v>0</v>
      </c>
      <c r="Q307" s="223">
        <v>0</v>
      </c>
      <c r="R307" s="223">
        <f>Q307*H307</f>
        <v>0</v>
      </c>
      <c r="S307" s="223">
        <v>0</v>
      </c>
      <c r="T307" s="224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25" t="s">
        <v>482</v>
      </c>
      <c r="AT307" s="225" t="s">
        <v>154</v>
      </c>
      <c r="AU307" s="225" t="s">
        <v>81</v>
      </c>
      <c r="AY307" s="19" t="s">
        <v>152</v>
      </c>
      <c r="BE307" s="226">
        <f>IF(N307="základní",J307,0)</f>
        <v>0</v>
      </c>
      <c r="BF307" s="226">
        <f>IF(N307="snížená",J307,0)</f>
        <v>0</v>
      </c>
      <c r="BG307" s="226">
        <f>IF(N307="zákl. přenesená",J307,0)</f>
        <v>0</v>
      </c>
      <c r="BH307" s="226">
        <f>IF(N307="sníž. přenesená",J307,0)</f>
        <v>0</v>
      </c>
      <c r="BI307" s="226">
        <f>IF(N307="nulová",J307,0)</f>
        <v>0</v>
      </c>
      <c r="BJ307" s="19" t="s">
        <v>79</v>
      </c>
      <c r="BK307" s="226">
        <f>ROUND(I307*H307,2)</f>
        <v>0</v>
      </c>
      <c r="BL307" s="19" t="s">
        <v>482</v>
      </c>
      <c r="BM307" s="225" t="s">
        <v>632</v>
      </c>
    </row>
    <row r="308" s="13" customFormat="1">
      <c r="A308" s="13"/>
      <c r="B308" s="232"/>
      <c r="C308" s="233"/>
      <c r="D308" s="234" t="s">
        <v>163</v>
      </c>
      <c r="E308" s="235" t="s">
        <v>19</v>
      </c>
      <c r="F308" s="236" t="s">
        <v>484</v>
      </c>
      <c r="G308" s="233"/>
      <c r="H308" s="235" t="s">
        <v>19</v>
      </c>
      <c r="I308" s="237"/>
      <c r="J308" s="233"/>
      <c r="K308" s="233"/>
      <c r="L308" s="238"/>
      <c r="M308" s="239"/>
      <c r="N308" s="240"/>
      <c r="O308" s="240"/>
      <c r="P308" s="240"/>
      <c r="Q308" s="240"/>
      <c r="R308" s="240"/>
      <c r="S308" s="240"/>
      <c r="T308" s="241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2" t="s">
        <v>163</v>
      </c>
      <c r="AU308" s="242" t="s">
        <v>81</v>
      </c>
      <c r="AV308" s="13" t="s">
        <v>79</v>
      </c>
      <c r="AW308" s="13" t="s">
        <v>33</v>
      </c>
      <c r="AX308" s="13" t="s">
        <v>72</v>
      </c>
      <c r="AY308" s="242" t="s">
        <v>152</v>
      </c>
    </row>
    <row r="309" s="14" customFormat="1">
      <c r="A309" s="14"/>
      <c r="B309" s="243"/>
      <c r="C309" s="244"/>
      <c r="D309" s="234" t="s">
        <v>163</v>
      </c>
      <c r="E309" s="245" t="s">
        <v>19</v>
      </c>
      <c r="F309" s="246" t="s">
        <v>219</v>
      </c>
      <c r="G309" s="244"/>
      <c r="H309" s="247">
        <v>10</v>
      </c>
      <c r="I309" s="248"/>
      <c r="J309" s="244"/>
      <c r="K309" s="244"/>
      <c r="L309" s="249"/>
      <c r="M309" s="250"/>
      <c r="N309" s="251"/>
      <c r="O309" s="251"/>
      <c r="P309" s="251"/>
      <c r="Q309" s="251"/>
      <c r="R309" s="251"/>
      <c r="S309" s="251"/>
      <c r="T309" s="252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3" t="s">
        <v>163</v>
      </c>
      <c r="AU309" s="253" t="s">
        <v>81</v>
      </c>
      <c r="AV309" s="14" t="s">
        <v>81</v>
      </c>
      <c r="AW309" s="14" t="s">
        <v>33</v>
      </c>
      <c r="AX309" s="14" t="s">
        <v>79</v>
      </c>
      <c r="AY309" s="253" t="s">
        <v>152</v>
      </c>
    </row>
    <row r="310" s="2" customFormat="1" ht="16.5" customHeight="1">
      <c r="A310" s="40"/>
      <c r="B310" s="41"/>
      <c r="C310" s="214" t="s">
        <v>500</v>
      </c>
      <c r="D310" s="214" t="s">
        <v>154</v>
      </c>
      <c r="E310" s="215" t="s">
        <v>486</v>
      </c>
      <c r="F310" s="216" t="s">
        <v>487</v>
      </c>
      <c r="G310" s="217" t="s">
        <v>481</v>
      </c>
      <c r="H310" s="218">
        <v>10</v>
      </c>
      <c r="I310" s="219"/>
      <c r="J310" s="220">
        <f>ROUND(I310*H310,2)</f>
        <v>0</v>
      </c>
      <c r="K310" s="216" t="s">
        <v>19</v>
      </c>
      <c r="L310" s="46"/>
      <c r="M310" s="221" t="s">
        <v>19</v>
      </c>
      <c r="N310" s="222" t="s">
        <v>43</v>
      </c>
      <c r="O310" s="86"/>
      <c r="P310" s="223">
        <f>O310*H310</f>
        <v>0</v>
      </c>
      <c r="Q310" s="223">
        <v>0</v>
      </c>
      <c r="R310" s="223">
        <f>Q310*H310</f>
        <v>0</v>
      </c>
      <c r="S310" s="223">
        <v>0</v>
      </c>
      <c r="T310" s="224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25" t="s">
        <v>482</v>
      </c>
      <c r="AT310" s="225" t="s">
        <v>154</v>
      </c>
      <c r="AU310" s="225" t="s">
        <v>81</v>
      </c>
      <c r="AY310" s="19" t="s">
        <v>152</v>
      </c>
      <c r="BE310" s="226">
        <f>IF(N310="základní",J310,0)</f>
        <v>0</v>
      </c>
      <c r="BF310" s="226">
        <f>IF(N310="snížená",J310,0)</f>
        <v>0</v>
      </c>
      <c r="BG310" s="226">
        <f>IF(N310="zákl. přenesená",J310,0)</f>
        <v>0</v>
      </c>
      <c r="BH310" s="226">
        <f>IF(N310="sníž. přenesená",J310,0)</f>
        <v>0</v>
      </c>
      <c r="BI310" s="226">
        <f>IF(N310="nulová",J310,0)</f>
        <v>0</v>
      </c>
      <c r="BJ310" s="19" t="s">
        <v>79</v>
      </c>
      <c r="BK310" s="226">
        <f>ROUND(I310*H310,2)</f>
        <v>0</v>
      </c>
      <c r="BL310" s="19" t="s">
        <v>482</v>
      </c>
      <c r="BM310" s="225" t="s">
        <v>633</v>
      </c>
    </row>
    <row r="311" s="2" customFormat="1" ht="16.5" customHeight="1">
      <c r="A311" s="40"/>
      <c r="B311" s="41"/>
      <c r="C311" s="214" t="s">
        <v>505</v>
      </c>
      <c r="D311" s="214" t="s">
        <v>154</v>
      </c>
      <c r="E311" s="215" t="s">
        <v>490</v>
      </c>
      <c r="F311" s="216" t="s">
        <v>491</v>
      </c>
      <c r="G311" s="217" t="s">
        <v>481</v>
      </c>
      <c r="H311" s="218">
        <v>10</v>
      </c>
      <c r="I311" s="219"/>
      <c r="J311" s="220">
        <f>ROUND(I311*H311,2)</f>
        <v>0</v>
      </c>
      <c r="K311" s="216" t="s">
        <v>19</v>
      </c>
      <c r="L311" s="46"/>
      <c r="M311" s="221" t="s">
        <v>19</v>
      </c>
      <c r="N311" s="222" t="s">
        <v>43</v>
      </c>
      <c r="O311" s="86"/>
      <c r="P311" s="223">
        <f>O311*H311</f>
        <v>0</v>
      </c>
      <c r="Q311" s="223">
        <v>0</v>
      </c>
      <c r="R311" s="223">
        <f>Q311*H311</f>
        <v>0</v>
      </c>
      <c r="S311" s="223">
        <v>0</v>
      </c>
      <c r="T311" s="224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25" t="s">
        <v>482</v>
      </c>
      <c r="AT311" s="225" t="s">
        <v>154</v>
      </c>
      <c r="AU311" s="225" t="s">
        <v>81</v>
      </c>
      <c r="AY311" s="19" t="s">
        <v>152</v>
      </c>
      <c r="BE311" s="226">
        <f>IF(N311="základní",J311,0)</f>
        <v>0</v>
      </c>
      <c r="BF311" s="226">
        <f>IF(N311="snížená",J311,0)</f>
        <v>0</v>
      </c>
      <c r="BG311" s="226">
        <f>IF(N311="zákl. přenesená",J311,0)</f>
        <v>0</v>
      </c>
      <c r="BH311" s="226">
        <f>IF(N311="sníž. přenesená",J311,0)</f>
        <v>0</v>
      </c>
      <c r="BI311" s="226">
        <f>IF(N311="nulová",J311,0)</f>
        <v>0</v>
      </c>
      <c r="BJ311" s="19" t="s">
        <v>79</v>
      </c>
      <c r="BK311" s="226">
        <f>ROUND(I311*H311,2)</f>
        <v>0</v>
      </c>
      <c r="BL311" s="19" t="s">
        <v>482</v>
      </c>
      <c r="BM311" s="225" t="s">
        <v>634</v>
      </c>
    </row>
    <row r="312" s="13" customFormat="1">
      <c r="A312" s="13"/>
      <c r="B312" s="232"/>
      <c r="C312" s="233"/>
      <c r="D312" s="234" t="s">
        <v>163</v>
      </c>
      <c r="E312" s="235" t="s">
        <v>19</v>
      </c>
      <c r="F312" s="236" t="s">
        <v>493</v>
      </c>
      <c r="G312" s="233"/>
      <c r="H312" s="235" t="s">
        <v>19</v>
      </c>
      <c r="I312" s="237"/>
      <c r="J312" s="233"/>
      <c r="K312" s="233"/>
      <c r="L312" s="238"/>
      <c r="M312" s="239"/>
      <c r="N312" s="240"/>
      <c r="O312" s="240"/>
      <c r="P312" s="240"/>
      <c r="Q312" s="240"/>
      <c r="R312" s="240"/>
      <c r="S312" s="240"/>
      <c r="T312" s="241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2" t="s">
        <v>163</v>
      </c>
      <c r="AU312" s="242" t="s">
        <v>81</v>
      </c>
      <c r="AV312" s="13" t="s">
        <v>79</v>
      </c>
      <c r="AW312" s="13" t="s">
        <v>33</v>
      </c>
      <c r="AX312" s="13" t="s">
        <v>72</v>
      </c>
      <c r="AY312" s="242" t="s">
        <v>152</v>
      </c>
    </row>
    <row r="313" s="14" customFormat="1">
      <c r="A313" s="14"/>
      <c r="B313" s="243"/>
      <c r="C313" s="244"/>
      <c r="D313" s="234" t="s">
        <v>163</v>
      </c>
      <c r="E313" s="245" t="s">
        <v>19</v>
      </c>
      <c r="F313" s="246" t="s">
        <v>219</v>
      </c>
      <c r="G313" s="244"/>
      <c r="H313" s="247">
        <v>10</v>
      </c>
      <c r="I313" s="248"/>
      <c r="J313" s="244"/>
      <c r="K313" s="244"/>
      <c r="L313" s="249"/>
      <c r="M313" s="250"/>
      <c r="N313" s="251"/>
      <c r="O313" s="251"/>
      <c r="P313" s="251"/>
      <c r="Q313" s="251"/>
      <c r="R313" s="251"/>
      <c r="S313" s="251"/>
      <c r="T313" s="252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3" t="s">
        <v>163</v>
      </c>
      <c r="AU313" s="253" t="s">
        <v>81</v>
      </c>
      <c r="AV313" s="14" t="s">
        <v>81</v>
      </c>
      <c r="AW313" s="14" t="s">
        <v>33</v>
      </c>
      <c r="AX313" s="14" t="s">
        <v>79</v>
      </c>
      <c r="AY313" s="253" t="s">
        <v>152</v>
      </c>
    </row>
    <row r="314" s="12" customFormat="1" ht="22.8" customHeight="1">
      <c r="A314" s="12"/>
      <c r="B314" s="198"/>
      <c r="C314" s="199"/>
      <c r="D314" s="200" t="s">
        <v>71</v>
      </c>
      <c r="E314" s="212" t="s">
        <v>494</v>
      </c>
      <c r="F314" s="212" t="s">
        <v>495</v>
      </c>
      <c r="G314" s="199"/>
      <c r="H314" s="199"/>
      <c r="I314" s="202"/>
      <c r="J314" s="213">
        <f>BK314</f>
        <v>0</v>
      </c>
      <c r="K314" s="199"/>
      <c r="L314" s="204"/>
      <c r="M314" s="205"/>
      <c r="N314" s="206"/>
      <c r="O314" s="206"/>
      <c r="P314" s="207">
        <f>SUM(P315:P321)</f>
        <v>0</v>
      </c>
      <c r="Q314" s="206"/>
      <c r="R314" s="207">
        <f>SUM(R315:R321)</f>
        <v>0</v>
      </c>
      <c r="S314" s="206"/>
      <c r="T314" s="208">
        <f>SUM(T315:T321)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09" t="s">
        <v>183</v>
      </c>
      <c r="AT314" s="210" t="s">
        <v>71</v>
      </c>
      <c r="AU314" s="210" t="s">
        <v>79</v>
      </c>
      <c r="AY314" s="209" t="s">
        <v>152</v>
      </c>
      <c r="BK314" s="211">
        <f>SUM(BK315:BK321)</f>
        <v>0</v>
      </c>
    </row>
    <row r="315" s="2" customFormat="1" ht="16.5" customHeight="1">
      <c r="A315" s="40"/>
      <c r="B315" s="41"/>
      <c r="C315" s="214" t="s">
        <v>510</v>
      </c>
      <c r="D315" s="214" t="s">
        <v>154</v>
      </c>
      <c r="E315" s="215" t="s">
        <v>497</v>
      </c>
      <c r="F315" s="216" t="s">
        <v>498</v>
      </c>
      <c r="G315" s="217" t="s">
        <v>400</v>
      </c>
      <c r="H315" s="218">
        <v>1</v>
      </c>
      <c r="I315" s="219"/>
      <c r="J315" s="220">
        <f>ROUND(I315*H315,2)</f>
        <v>0</v>
      </c>
      <c r="K315" s="216" t="s">
        <v>19</v>
      </c>
      <c r="L315" s="46"/>
      <c r="M315" s="221" t="s">
        <v>19</v>
      </c>
      <c r="N315" s="222" t="s">
        <v>43</v>
      </c>
      <c r="O315" s="86"/>
      <c r="P315" s="223">
        <f>O315*H315</f>
        <v>0</v>
      </c>
      <c r="Q315" s="223">
        <v>0</v>
      </c>
      <c r="R315" s="223">
        <f>Q315*H315</f>
        <v>0</v>
      </c>
      <c r="S315" s="223">
        <v>0</v>
      </c>
      <c r="T315" s="224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25" t="s">
        <v>482</v>
      </c>
      <c r="AT315" s="225" t="s">
        <v>154</v>
      </c>
      <c r="AU315" s="225" t="s">
        <v>81</v>
      </c>
      <c r="AY315" s="19" t="s">
        <v>152</v>
      </c>
      <c r="BE315" s="226">
        <f>IF(N315="základní",J315,0)</f>
        <v>0</v>
      </c>
      <c r="BF315" s="226">
        <f>IF(N315="snížená",J315,0)</f>
        <v>0</v>
      </c>
      <c r="BG315" s="226">
        <f>IF(N315="zákl. přenesená",J315,0)</f>
        <v>0</v>
      </c>
      <c r="BH315" s="226">
        <f>IF(N315="sníž. přenesená",J315,0)</f>
        <v>0</v>
      </c>
      <c r="BI315" s="226">
        <f>IF(N315="nulová",J315,0)</f>
        <v>0</v>
      </c>
      <c r="BJ315" s="19" t="s">
        <v>79</v>
      </c>
      <c r="BK315" s="226">
        <f>ROUND(I315*H315,2)</f>
        <v>0</v>
      </c>
      <c r="BL315" s="19" t="s">
        <v>482</v>
      </c>
      <c r="BM315" s="225" t="s">
        <v>635</v>
      </c>
    </row>
    <row r="316" s="2" customFormat="1" ht="16.5" customHeight="1">
      <c r="A316" s="40"/>
      <c r="B316" s="41"/>
      <c r="C316" s="214" t="s">
        <v>516</v>
      </c>
      <c r="D316" s="214" t="s">
        <v>154</v>
      </c>
      <c r="E316" s="215" t="s">
        <v>501</v>
      </c>
      <c r="F316" s="216" t="s">
        <v>502</v>
      </c>
      <c r="G316" s="217" t="s">
        <v>503</v>
      </c>
      <c r="H316" s="218">
        <v>1</v>
      </c>
      <c r="I316" s="219"/>
      <c r="J316" s="220">
        <f>ROUND(I316*H316,2)</f>
        <v>0</v>
      </c>
      <c r="K316" s="216" t="s">
        <v>19</v>
      </c>
      <c r="L316" s="46"/>
      <c r="M316" s="221" t="s">
        <v>19</v>
      </c>
      <c r="N316" s="222" t="s">
        <v>43</v>
      </c>
      <c r="O316" s="86"/>
      <c r="P316" s="223">
        <f>O316*H316</f>
        <v>0</v>
      </c>
      <c r="Q316" s="223">
        <v>0</v>
      </c>
      <c r="R316" s="223">
        <f>Q316*H316</f>
        <v>0</v>
      </c>
      <c r="S316" s="223">
        <v>0</v>
      </c>
      <c r="T316" s="224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25" t="s">
        <v>482</v>
      </c>
      <c r="AT316" s="225" t="s">
        <v>154</v>
      </c>
      <c r="AU316" s="225" t="s">
        <v>81</v>
      </c>
      <c r="AY316" s="19" t="s">
        <v>152</v>
      </c>
      <c r="BE316" s="226">
        <f>IF(N316="základní",J316,0)</f>
        <v>0</v>
      </c>
      <c r="BF316" s="226">
        <f>IF(N316="snížená",J316,0)</f>
        <v>0</v>
      </c>
      <c r="BG316" s="226">
        <f>IF(N316="zákl. přenesená",J316,0)</f>
        <v>0</v>
      </c>
      <c r="BH316" s="226">
        <f>IF(N316="sníž. přenesená",J316,0)</f>
        <v>0</v>
      </c>
      <c r="BI316" s="226">
        <f>IF(N316="nulová",J316,0)</f>
        <v>0</v>
      </c>
      <c r="BJ316" s="19" t="s">
        <v>79</v>
      </c>
      <c r="BK316" s="226">
        <f>ROUND(I316*H316,2)</f>
        <v>0</v>
      </c>
      <c r="BL316" s="19" t="s">
        <v>482</v>
      </c>
      <c r="BM316" s="225" t="s">
        <v>636</v>
      </c>
    </row>
    <row r="317" s="14" customFormat="1">
      <c r="A317" s="14"/>
      <c r="B317" s="243"/>
      <c r="C317" s="244"/>
      <c r="D317" s="234" t="s">
        <v>163</v>
      </c>
      <c r="E317" s="245" t="s">
        <v>19</v>
      </c>
      <c r="F317" s="246" t="s">
        <v>79</v>
      </c>
      <c r="G317" s="244"/>
      <c r="H317" s="247">
        <v>1</v>
      </c>
      <c r="I317" s="248"/>
      <c r="J317" s="244"/>
      <c r="K317" s="244"/>
      <c r="L317" s="249"/>
      <c r="M317" s="250"/>
      <c r="N317" s="251"/>
      <c r="O317" s="251"/>
      <c r="P317" s="251"/>
      <c r="Q317" s="251"/>
      <c r="R317" s="251"/>
      <c r="S317" s="251"/>
      <c r="T317" s="252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3" t="s">
        <v>163</v>
      </c>
      <c r="AU317" s="253" t="s">
        <v>81</v>
      </c>
      <c r="AV317" s="14" t="s">
        <v>81</v>
      </c>
      <c r="AW317" s="14" t="s">
        <v>33</v>
      </c>
      <c r="AX317" s="14" t="s">
        <v>79</v>
      </c>
      <c r="AY317" s="253" t="s">
        <v>152</v>
      </c>
    </row>
    <row r="318" s="2" customFormat="1" ht="16.5" customHeight="1">
      <c r="A318" s="40"/>
      <c r="B318" s="41"/>
      <c r="C318" s="214" t="s">
        <v>747</v>
      </c>
      <c r="D318" s="214" t="s">
        <v>154</v>
      </c>
      <c r="E318" s="215" t="s">
        <v>506</v>
      </c>
      <c r="F318" s="216" t="s">
        <v>507</v>
      </c>
      <c r="G318" s="217" t="s">
        <v>503</v>
      </c>
      <c r="H318" s="218">
        <v>1</v>
      </c>
      <c r="I318" s="219"/>
      <c r="J318" s="220">
        <f>ROUND(I318*H318,2)</f>
        <v>0</v>
      </c>
      <c r="K318" s="216" t="s">
        <v>19</v>
      </c>
      <c r="L318" s="46"/>
      <c r="M318" s="221" t="s">
        <v>19</v>
      </c>
      <c r="N318" s="222" t="s">
        <v>43</v>
      </c>
      <c r="O318" s="86"/>
      <c r="P318" s="223">
        <f>O318*H318</f>
        <v>0</v>
      </c>
      <c r="Q318" s="223">
        <v>0</v>
      </c>
      <c r="R318" s="223">
        <f>Q318*H318</f>
        <v>0</v>
      </c>
      <c r="S318" s="223">
        <v>0</v>
      </c>
      <c r="T318" s="224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25" t="s">
        <v>482</v>
      </c>
      <c r="AT318" s="225" t="s">
        <v>154</v>
      </c>
      <c r="AU318" s="225" t="s">
        <v>81</v>
      </c>
      <c r="AY318" s="19" t="s">
        <v>152</v>
      </c>
      <c r="BE318" s="226">
        <f>IF(N318="základní",J318,0)</f>
        <v>0</v>
      </c>
      <c r="BF318" s="226">
        <f>IF(N318="snížená",J318,0)</f>
        <v>0</v>
      </c>
      <c r="BG318" s="226">
        <f>IF(N318="zákl. přenesená",J318,0)</f>
        <v>0</v>
      </c>
      <c r="BH318" s="226">
        <f>IF(N318="sníž. přenesená",J318,0)</f>
        <v>0</v>
      </c>
      <c r="BI318" s="226">
        <f>IF(N318="nulová",J318,0)</f>
        <v>0</v>
      </c>
      <c r="BJ318" s="19" t="s">
        <v>79</v>
      </c>
      <c r="BK318" s="226">
        <f>ROUND(I318*H318,2)</f>
        <v>0</v>
      </c>
      <c r="BL318" s="19" t="s">
        <v>482</v>
      </c>
      <c r="BM318" s="225" t="s">
        <v>637</v>
      </c>
    </row>
    <row r="319" s="13" customFormat="1">
      <c r="A319" s="13"/>
      <c r="B319" s="232"/>
      <c r="C319" s="233"/>
      <c r="D319" s="234" t="s">
        <v>163</v>
      </c>
      <c r="E319" s="235" t="s">
        <v>19</v>
      </c>
      <c r="F319" s="236" t="s">
        <v>509</v>
      </c>
      <c r="G319" s="233"/>
      <c r="H319" s="235" t="s">
        <v>19</v>
      </c>
      <c r="I319" s="237"/>
      <c r="J319" s="233"/>
      <c r="K319" s="233"/>
      <c r="L319" s="238"/>
      <c r="M319" s="239"/>
      <c r="N319" s="240"/>
      <c r="O319" s="240"/>
      <c r="P319" s="240"/>
      <c r="Q319" s="240"/>
      <c r="R319" s="240"/>
      <c r="S319" s="240"/>
      <c r="T319" s="24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2" t="s">
        <v>163</v>
      </c>
      <c r="AU319" s="242" t="s">
        <v>81</v>
      </c>
      <c r="AV319" s="13" t="s">
        <v>79</v>
      </c>
      <c r="AW319" s="13" t="s">
        <v>33</v>
      </c>
      <c r="AX319" s="13" t="s">
        <v>72</v>
      </c>
      <c r="AY319" s="242" t="s">
        <v>152</v>
      </c>
    </row>
    <row r="320" s="14" customFormat="1">
      <c r="A320" s="14"/>
      <c r="B320" s="243"/>
      <c r="C320" s="244"/>
      <c r="D320" s="234" t="s">
        <v>163</v>
      </c>
      <c r="E320" s="245" t="s">
        <v>19</v>
      </c>
      <c r="F320" s="246" t="s">
        <v>79</v>
      </c>
      <c r="G320" s="244"/>
      <c r="H320" s="247">
        <v>1</v>
      </c>
      <c r="I320" s="248"/>
      <c r="J320" s="244"/>
      <c r="K320" s="244"/>
      <c r="L320" s="249"/>
      <c r="M320" s="250"/>
      <c r="N320" s="251"/>
      <c r="O320" s="251"/>
      <c r="P320" s="251"/>
      <c r="Q320" s="251"/>
      <c r="R320" s="251"/>
      <c r="S320" s="251"/>
      <c r="T320" s="252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3" t="s">
        <v>163</v>
      </c>
      <c r="AU320" s="253" t="s">
        <v>81</v>
      </c>
      <c r="AV320" s="14" t="s">
        <v>81</v>
      </c>
      <c r="AW320" s="14" t="s">
        <v>33</v>
      </c>
      <c r="AX320" s="14" t="s">
        <v>79</v>
      </c>
      <c r="AY320" s="253" t="s">
        <v>152</v>
      </c>
    </row>
    <row r="321" s="2" customFormat="1" ht="16.5" customHeight="1">
      <c r="A321" s="40"/>
      <c r="B321" s="41"/>
      <c r="C321" s="214" t="s">
        <v>749</v>
      </c>
      <c r="D321" s="214" t="s">
        <v>154</v>
      </c>
      <c r="E321" s="215" t="s">
        <v>511</v>
      </c>
      <c r="F321" s="216" t="s">
        <v>512</v>
      </c>
      <c r="G321" s="217" t="s">
        <v>407</v>
      </c>
      <c r="H321" s="218">
        <v>1</v>
      </c>
      <c r="I321" s="219"/>
      <c r="J321" s="220">
        <f>ROUND(I321*H321,2)</f>
        <v>0</v>
      </c>
      <c r="K321" s="216" t="s">
        <v>19</v>
      </c>
      <c r="L321" s="46"/>
      <c r="M321" s="221" t="s">
        <v>19</v>
      </c>
      <c r="N321" s="222" t="s">
        <v>43</v>
      </c>
      <c r="O321" s="86"/>
      <c r="P321" s="223">
        <f>O321*H321</f>
        <v>0</v>
      </c>
      <c r="Q321" s="223">
        <v>0</v>
      </c>
      <c r="R321" s="223">
        <f>Q321*H321</f>
        <v>0</v>
      </c>
      <c r="S321" s="223">
        <v>0</v>
      </c>
      <c r="T321" s="224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25" t="s">
        <v>482</v>
      </c>
      <c r="AT321" s="225" t="s">
        <v>154</v>
      </c>
      <c r="AU321" s="225" t="s">
        <v>81</v>
      </c>
      <c r="AY321" s="19" t="s">
        <v>152</v>
      </c>
      <c r="BE321" s="226">
        <f>IF(N321="základní",J321,0)</f>
        <v>0</v>
      </c>
      <c r="BF321" s="226">
        <f>IF(N321="snížená",J321,0)</f>
        <v>0</v>
      </c>
      <c r="BG321" s="226">
        <f>IF(N321="zákl. přenesená",J321,0)</f>
        <v>0</v>
      </c>
      <c r="BH321" s="226">
        <f>IF(N321="sníž. přenesená",J321,0)</f>
        <v>0</v>
      </c>
      <c r="BI321" s="226">
        <f>IF(N321="nulová",J321,0)</f>
        <v>0</v>
      </c>
      <c r="BJ321" s="19" t="s">
        <v>79</v>
      </c>
      <c r="BK321" s="226">
        <f>ROUND(I321*H321,2)</f>
        <v>0</v>
      </c>
      <c r="BL321" s="19" t="s">
        <v>482</v>
      </c>
      <c r="BM321" s="225" t="s">
        <v>638</v>
      </c>
    </row>
    <row r="322" s="12" customFormat="1" ht="22.8" customHeight="1">
      <c r="A322" s="12"/>
      <c r="B322" s="198"/>
      <c r="C322" s="199"/>
      <c r="D322" s="200" t="s">
        <v>71</v>
      </c>
      <c r="E322" s="212" t="s">
        <v>514</v>
      </c>
      <c r="F322" s="212" t="s">
        <v>515</v>
      </c>
      <c r="G322" s="199"/>
      <c r="H322" s="199"/>
      <c r="I322" s="202"/>
      <c r="J322" s="213">
        <f>BK322</f>
        <v>0</v>
      </c>
      <c r="K322" s="199"/>
      <c r="L322" s="204"/>
      <c r="M322" s="205"/>
      <c r="N322" s="206"/>
      <c r="O322" s="206"/>
      <c r="P322" s="207">
        <f>P323</f>
        <v>0</v>
      </c>
      <c r="Q322" s="206"/>
      <c r="R322" s="207">
        <f>R323</f>
        <v>0</v>
      </c>
      <c r="S322" s="206"/>
      <c r="T322" s="208">
        <f>T323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09" t="s">
        <v>183</v>
      </c>
      <c r="AT322" s="210" t="s">
        <v>71</v>
      </c>
      <c r="AU322" s="210" t="s">
        <v>79</v>
      </c>
      <c r="AY322" s="209" t="s">
        <v>152</v>
      </c>
      <c r="BK322" s="211">
        <f>BK323</f>
        <v>0</v>
      </c>
    </row>
    <row r="323" s="2" customFormat="1" ht="16.5" customHeight="1">
      <c r="A323" s="40"/>
      <c r="B323" s="41"/>
      <c r="C323" s="214" t="s">
        <v>751</v>
      </c>
      <c r="D323" s="214" t="s">
        <v>154</v>
      </c>
      <c r="E323" s="215" t="s">
        <v>517</v>
      </c>
      <c r="F323" s="216" t="s">
        <v>518</v>
      </c>
      <c r="G323" s="217" t="s">
        <v>400</v>
      </c>
      <c r="H323" s="218">
        <v>2</v>
      </c>
      <c r="I323" s="219"/>
      <c r="J323" s="220">
        <f>ROUND(I323*H323,2)</f>
        <v>0</v>
      </c>
      <c r="K323" s="216" t="s">
        <v>19</v>
      </c>
      <c r="L323" s="46"/>
      <c r="M323" s="276" t="s">
        <v>19</v>
      </c>
      <c r="N323" s="277" t="s">
        <v>43</v>
      </c>
      <c r="O323" s="278"/>
      <c r="P323" s="279">
        <f>O323*H323</f>
        <v>0</v>
      </c>
      <c r="Q323" s="279">
        <v>0</v>
      </c>
      <c r="R323" s="279">
        <f>Q323*H323</f>
        <v>0</v>
      </c>
      <c r="S323" s="279">
        <v>0</v>
      </c>
      <c r="T323" s="280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25" t="s">
        <v>482</v>
      </c>
      <c r="AT323" s="225" t="s">
        <v>154</v>
      </c>
      <c r="AU323" s="225" t="s">
        <v>81</v>
      </c>
      <c r="AY323" s="19" t="s">
        <v>152</v>
      </c>
      <c r="BE323" s="226">
        <f>IF(N323="základní",J323,0)</f>
        <v>0</v>
      </c>
      <c r="BF323" s="226">
        <f>IF(N323="snížená",J323,0)</f>
        <v>0</v>
      </c>
      <c r="BG323" s="226">
        <f>IF(N323="zákl. přenesená",J323,0)</f>
        <v>0</v>
      </c>
      <c r="BH323" s="226">
        <f>IF(N323="sníž. přenesená",J323,0)</f>
        <v>0</v>
      </c>
      <c r="BI323" s="226">
        <f>IF(N323="nulová",J323,0)</f>
        <v>0</v>
      </c>
      <c r="BJ323" s="19" t="s">
        <v>79</v>
      </c>
      <c r="BK323" s="226">
        <f>ROUND(I323*H323,2)</f>
        <v>0</v>
      </c>
      <c r="BL323" s="19" t="s">
        <v>482</v>
      </c>
      <c r="BM323" s="225" t="s">
        <v>639</v>
      </c>
    </row>
    <row r="324" s="2" customFormat="1" ht="6.96" customHeight="1">
      <c r="A324" s="40"/>
      <c r="B324" s="61"/>
      <c r="C324" s="62"/>
      <c r="D324" s="62"/>
      <c r="E324" s="62"/>
      <c r="F324" s="62"/>
      <c r="G324" s="62"/>
      <c r="H324" s="62"/>
      <c r="I324" s="62"/>
      <c r="J324" s="62"/>
      <c r="K324" s="62"/>
      <c r="L324" s="46"/>
      <c r="M324" s="40"/>
      <c r="O324" s="40"/>
      <c r="P324" s="40"/>
      <c r="Q324" s="40"/>
      <c r="R324" s="40"/>
      <c r="S324" s="40"/>
      <c r="T324" s="40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</row>
  </sheetData>
  <sheetProtection sheet="1" autoFilter="0" formatColumns="0" formatRows="0" objects="1" scenarios="1" spinCount="100000" saltValue="I1FssrFDtlfXrPYzUwQ6CG395ArXxVbhA7/0LLrGP1wRbhqOXkvX0vDMsxpTvEYgpzDaq2yKfotZebz3wj0BSw==" hashValue="DerzIaMl+X04QI/3HbFieNENFsyeW+0yWTarSKERIMrPVUDjmmr/Vpi2Cu84eFmLvVc/Gnb/o1kqHyzFFPdoHg==" algorithmName="SHA-512" password="CC35"/>
  <autoFilter ref="C96:K32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5:H85"/>
    <mergeCell ref="E87:H87"/>
    <mergeCell ref="E89:H89"/>
    <mergeCell ref="L2:V2"/>
  </mergeCells>
  <hyperlinks>
    <hyperlink ref="F101" r:id="rId1" display="https://podminky.urs.cz/item/CS_URS_2025_02/113107143"/>
    <hyperlink ref="F105" r:id="rId2" display="https://podminky.urs.cz/item/CS_URS_2025_02/113202111"/>
    <hyperlink ref="F108" r:id="rId3" display="https://podminky.urs.cz/item/CS_URS_2025_02/121151113"/>
    <hyperlink ref="F111" r:id="rId4" display="https://podminky.urs.cz/item/CS_URS_2025_02/122251104"/>
    <hyperlink ref="F123" r:id="rId5" display="https://podminky.urs.cz/item/CS_URS_2025_02/131251102"/>
    <hyperlink ref="F127" r:id="rId6" display="https://podminky.urs.cz/item/CS_URS_2025_02/132251102"/>
    <hyperlink ref="F131" r:id="rId7" display="https://podminky.urs.cz/item/CS_URS_2025_02/162751117"/>
    <hyperlink ref="F136" r:id="rId8" display="https://podminky.urs.cz/item/CS_URS_2025_02/162751119"/>
    <hyperlink ref="F139" r:id="rId9" display="https://podminky.urs.cz/item/CS_URS_2025_02/167151111"/>
    <hyperlink ref="F141" r:id="rId10" display="https://podminky.urs.cz/item/CS_URS_2025_02/171151112"/>
    <hyperlink ref="F152" r:id="rId11" display="https://podminky.urs.cz/item/CS_URS_2025_02/171201231"/>
    <hyperlink ref="F155" r:id="rId12" display="https://podminky.urs.cz/item/CS_URS_2025_02/171251201"/>
    <hyperlink ref="F158" r:id="rId13" display="https://podminky.urs.cz/item/CS_URS_2025_02/174111101"/>
    <hyperlink ref="F167" r:id="rId14" display="https://podminky.urs.cz/item/CS_URS_2025_02/181411132"/>
    <hyperlink ref="F172" r:id="rId15" display="https://podminky.urs.cz/item/CS_URS_2025_02/181951112"/>
    <hyperlink ref="F181" r:id="rId16" display="https://podminky.urs.cz/item/CS_URS_2025_02/182303112"/>
    <hyperlink ref="F188" r:id="rId17" display="https://podminky.urs.cz/item/CS_URS_2025_02/271542211"/>
    <hyperlink ref="F191" r:id="rId18" display="https://podminky.urs.cz/item/CS_URS_2025_02/273321411"/>
    <hyperlink ref="F194" r:id="rId19" display="https://podminky.urs.cz/item/CS_URS_2025_02/273362021"/>
    <hyperlink ref="F197" r:id="rId20" display="https://podminky.urs.cz/item/CS_URS_2025_02/274313711"/>
    <hyperlink ref="F202" r:id="rId21" display="https://podminky.urs.cz/item/CS_URS_2025_02/311113224"/>
    <hyperlink ref="F205" r:id="rId22" display="https://podminky.urs.cz/item/CS_URS_2025_02/311361821"/>
    <hyperlink ref="F210" r:id="rId23" display="https://podminky.urs.cz/item/CS_URS_2025_02/564851011"/>
    <hyperlink ref="F214" r:id="rId24" display="https://podminky.urs.cz/item/CS_URS_2025_02/564861011"/>
    <hyperlink ref="F218" r:id="rId25" display="https://podminky.urs.cz/item/CS_URS_2025_02/564871011"/>
    <hyperlink ref="F222" r:id="rId26" display="https://podminky.urs.cz/item/CS_URS_2025_02/565145101"/>
    <hyperlink ref="F226" r:id="rId27" display="https://podminky.urs.cz/item/CS_URS_2025_02/573211108"/>
    <hyperlink ref="F230" r:id="rId28" display="https://podminky.urs.cz/item/CS_URS_2025_02/577134031"/>
    <hyperlink ref="F234" r:id="rId29" display="https://podminky.urs.cz/item/CS_URS_2025_02/596211110"/>
    <hyperlink ref="F240" r:id="rId30" display="https://podminky.urs.cz/item/CS_URS_2025_02/596212211"/>
    <hyperlink ref="F248" r:id="rId31" display="https://podminky.urs.cz/item/CS_URS_2025_02/916131213"/>
    <hyperlink ref="F259" r:id="rId32" display="https://podminky.urs.cz/item/CS_URS_2025_02/916231213"/>
    <hyperlink ref="F263" r:id="rId33" display="https://podminky.urs.cz/item/CS_URS_2025_02/919122122"/>
    <hyperlink ref="F265" r:id="rId34" display="https://podminky.urs.cz/item/CS_URS_2025_02/919726122"/>
    <hyperlink ref="F272" r:id="rId35" display="https://podminky.urs.cz/item/CS_URS_2025_02/919735113"/>
    <hyperlink ref="F291" r:id="rId36" display="https://podminky.urs.cz/item/CS_URS_2025_02/997221571"/>
    <hyperlink ref="F293" r:id="rId37" display="https://podminky.urs.cz/item/CS_URS_2025_02/997221579"/>
    <hyperlink ref="F296" r:id="rId38" display="https://podminky.urs.cz/item/CS_URS_2025_02/997221612"/>
    <hyperlink ref="F298" r:id="rId39" display="https://podminky.urs.cz/item/CS_URS_2025_02/997221861"/>
    <hyperlink ref="F300" r:id="rId40" display="https://podminky.urs.cz/item/CS_URS_2025_02/997221875"/>
    <hyperlink ref="F304" r:id="rId41" display="https://podminky.urs.cz/item/CS_URS_2025_02/998223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2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107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117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Polopodzemní kontejnery Kamenná - V. etapa</v>
      </c>
      <c r="F7" s="144"/>
      <c r="G7" s="144"/>
      <c r="H7" s="144"/>
      <c r="L7" s="22"/>
    </row>
    <row r="8" s="1" customFormat="1" ht="12" customHeight="1">
      <c r="B8" s="22"/>
      <c r="D8" s="144" t="s">
        <v>118</v>
      </c>
      <c r="L8" s="22"/>
    </row>
    <row r="9" s="2" customFormat="1" ht="16.5" customHeight="1">
      <c r="A9" s="40"/>
      <c r="B9" s="46"/>
      <c r="C9" s="40"/>
      <c r="D9" s="40"/>
      <c r="E9" s="145" t="s">
        <v>119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120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1029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20. 10. 2025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36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38</v>
      </c>
      <c r="E32" s="40"/>
      <c r="F32" s="40"/>
      <c r="G32" s="40"/>
      <c r="H32" s="40"/>
      <c r="I32" s="40"/>
      <c r="J32" s="155">
        <f>ROUND(J96,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40</v>
      </c>
      <c r="G34" s="40"/>
      <c r="H34" s="40"/>
      <c r="I34" s="156" t="s">
        <v>39</v>
      </c>
      <c r="J34" s="156" t="s">
        <v>41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42</v>
      </c>
      <c r="E35" s="144" t="s">
        <v>43</v>
      </c>
      <c r="F35" s="158">
        <f>ROUND((SUM(BE96:BE305)),  2)</f>
        <v>0</v>
      </c>
      <c r="G35" s="40"/>
      <c r="H35" s="40"/>
      <c r="I35" s="159">
        <v>0.20999999999999999</v>
      </c>
      <c r="J35" s="158">
        <f>ROUND(((SUM(BE96:BE305))*I35),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44</v>
      </c>
      <c r="F36" s="158">
        <f>ROUND((SUM(BF96:BF305)),  2)</f>
        <v>0</v>
      </c>
      <c r="G36" s="40"/>
      <c r="H36" s="40"/>
      <c r="I36" s="159">
        <v>0.12</v>
      </c>
      <c r="J36" s="158">
        <f>ROUND(((SUM(BF96:BF305))*I36),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45</v>
      </c>
      <c r="F37" s="158">
        <f>ROUND((SUM(BG96:BG305)),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46</v>
      </c>
      <c r="F38" s="158">
        <f>ROUND((SUM(BH96:BH305)),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47</v>
      </c>
      <c r="F39" s="158">
        <f>ROUND((SUM(BI96:BI305)),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122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Polopodzemní kontejnery Kamenná - V. etapa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118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119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120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1.8 - Lokalita 9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Chomutov</v>
      </c>
      <c r="G56" s="42"/>
      <c r="H56" s="42"/>
      <c r="I56" s="34" t="s">
        <v>23</v>
      </c>
      <c r="J56" s="74" t="str">
        <f>IF(J14="","",J14)</f>
        <v>20. 10. 2025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Statutární město Chomutov</v>
      </c>
      <c r="G58" s="42"/>
      <c r="H58" s="42"/>
      <c r="I58" s="34" t="s">
        <v>31</v>
      </c>
      <c r="J58" s="38" t="str">
        <f>E23</f>
        <v>KAP Atelier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NOKU s.r.o.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123</v>
      </c>
      <c r="D61" s="173"/>
      <c r="E61" s="173"/>
      <c r="F61" s="173"/>
      <c r="G61" s="173"/>
      <c r="H61" s="173"/>
      <c r="I61" s="173"/>
      <c r="J61" s="174" t="s">
        <v>124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70</v>
      </c>
      <c r="D63" s="42"/>
      <c r="E63" s="42"/>
      <c r="F63" s="42"/>
      <c r="G63" s="42"/>
      <c r="H63" s="42"/>
      <c r="I63" s="42"/>
      <c r="J63" s="104">
        <f>J96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125</v>
      </c>
    </row>
    <row r="64" s="9" customFormat="1" ht="24.96" customHeight="1">
      <c r="A64" s="9"/>
      <c r="B64" s="176"/>
      <c r="C64" s="177"/>
      <c r="D64" s="178" t="s">
        <v>126</v>
      </c>
      <c r="E64" s="179"/>
      <c r="F64" s="179"/>
      <c r="G64" s="179"/>
      <c r="H64" s="179"/>
      <c r="I64" s="179"/>
      <c r="J64" s="180">
        <f>J97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127</v>
      </c>
      <c r="E65" s="184"/>
      <c r="F65" s="184"/>
      <c r="G65" s="184"/>
      <c r="H65" s="184"/>
      <c r="I65" s="184"/>
      <c r="J65" s="185">
        <f>J98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128</v>
      </c>
      <c r="E66" s="184"/>
      <c r="F66" s="184"/>
      <c r="G66" s="184"/>
      <c r="H66" s="184"/>
      <c r="I66" s="184"/>
      <c r="J66" s="185">
        <f>J179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129</v>
      </c>
      <c r="E67" s="184"/>
      <c r="F67" s="184"/>
      <c r="G67" s="184"/>
      <c r="H67" s="184"/>
      <c r="I67" s="184"/>
      <c r="J67" s="185">
        <f>J189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130</v>
      </c>
      <c r="E68" s="184"/>
      <c r="F68" s="184"/>
      <c r="G68" s="184"/>
      <c r="H68" s="184"/>
      <c r="I68" s="184"/>
      <c r="J68" s="185">
        <f>J227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131</v>
      </c>
      <c r="E69" s="184"/>
      <c r="F69" s="184"/>
      <c r="G69" s="184"/>
      <c r="H69" s="184"/>
      <c r="I69" s="184"/>
      <c r="J69" s="185">
        <f>J271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132</v>
      </c>
      <c r="E70" s="184"/>
      <c r="F70" s="184"/>
      <c r="G70" s="184"/>
      <c r="H70" s="184"/>
      <c r="I70" s="184"/>
      <c r="J70" s="185">
        <f>J284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6"/>
      <c r="C71" s="177"/>
      <c r="D71" s="178" t="s">
        <v>133</v>
      </c>
      <c r="E71" s="179"/>
      <c r="F71" s="179"/>
      <c r="G71" s="179"/>
      <c r="H71" s="179"/>
      <c r="I71" s="179"/>
      <c r="J71" s="180">
        <f>J287</f>
        <v>0</v>
      </c>
      <c r="K71" s="177"/>
      <c r="L71" s="18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2"/>
      <c r="C72" s="127"/>
      <c r="D72" s="183" t="s">
        <v>134</v>
      </c>
      <c r="E72" s="184"/>
      <c r="F72" s="184"/>
      <c r="G72" s="184"/>
      <c r="H72" s="184"/>
      <c r="I72" s="184"/>
      <c r="J72" s="185">
        <f>J288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7"/>
      <c r="D73" s="183" t="s">
        <v>135</v>
      </c>
      <c r="E73" s="184"/>
      <c r="F73" s="184"/>
      <c r="G73" s="184"/>
      <c r="H73" s="184"/>
      <c r="I73" s="184"/>
      <c r="J73" s="185">
        <f>J296</f>
        <v>0</v>
      </c>
      <c r="K73" s="127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7"/>
      <c r="D74" s="183" t="s">
        <v>136</v>
      </c>
      <c r="E74" s="184"/>
      <c r="F74" s="184"/>
      <c r="G74" s="184"/>
      <c r="H74" s="184"/>
      <c r="I74" s="184"/>
      <c r="J74" s="185">
        <f>J304</f>
        <v>0</v>
      </c>
      <c r="K74" s="127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80" s="2" customFormat="1" ht="6.96" customHeight="1">
      <c r="A80" s="40"/>
      <c r="B80" s="63"/>
      <c r="C80" s="64"/>
      <c r="D80" s="64"/>
      <c r="E80" s="64"/>
      <c r="F80" s="64"/>
      <c r="G80" s="64"/>
      <c r="H80" s="64"/>
      <c r="I80" s="64"/>
      <c r="J80" s="64"/>
      <c r="K80" s="64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4.96" customHeight="1">
      <c r="A81" s="40"/>
      <c r="B81" s="41"/>
      <c r="C81" s="25" t="s">
        <v>137</v>
      </c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16</v>
      </c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171" t="str">
        <f>E7</f>
        <v>Polopodzemní kontejnery Kamenná - V. etapa</v>
      </c>
      <c r="F84" s="34"/>
      <c r="G84" s="34"/>
      <c r="H84" s="34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" customFormat="1" ht="12" customHeight="1">
      <c r="B85" s="23"/>
      <c r="C85" s="34" t="s">
        <v>118</v>
      </c>
      <c r="D85" s="24"/>
      <c r="E85" s="24"/>
      <c r="F85" s="24"/>
      <c r="G85" s="24"/>
      <c r="H85" s="24"/>
      <c r="I85" s="24"/>
      <c r="J85" s="24"/>
      <c r="K85" s="24"/>
      <c r="L85" s="22"/>
    </row>
    <row r="86" s="2" customFormat="1" ht="16.5" customHeight="1">
      <c r="A86" s="40"/>
      <c r="B86" s="41"/>
      <c r="C86" s="42"/>
      <c r="D86" s="42"/>
      <c r="E86" s="171" t="s">
        <v>119</v>
      </c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120</v>
      </c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6.5" customHeight="1">
      <c r="A88" s="40"/>
      <c r="B88" s="41"/>
      <c r="C88" s="42"/>
      <c r="D88" s="42"/>
      <c r="E88" s="71" t="str">
        <f>E11</f>
        <v>SO 1.8 - Lokalita 9</v>
      </c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4" t="s">
        <v>21</v>
      </c>
      <c r="D90" s="42"/>
      <c r="E90" s="42"/>
      <c r="F90" s="29" t="str">
        <f>F14</f>
        <v>Chomutov</v>
      </c>
      <c r="G90" s="42"/>
      <c r="H90" s="42"/>
      <c r="I90" s="34" t="s">
        <v>23</v>
      </c>
      <c r="J90" s="74" t="str">
        <f>IF(J14="","",J14)</f>
        <v>20. 10. 2025</v>
      </c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4" t="s">
        <v>25</v>
      </c>
      <c r="D92" s="42"/>
      <c r="E92" s="42"/>
      <c r="F92" s="29" t="str">
        <f>E17</f>
        <v>Statutární město Chomutov</v>
      </c>
      <c r="G92" s="42"/>
      <c r="H92" s="42"/>
      <c r="I92" s="34" t="s">
        <v>31</v>
      </c>
      <c r="J92" s="38" t="str">
        <f>E23</f>
        <v>KAP Atelier s.r.o.</v>
      </c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4" t="s">
        <v>29</v>
      </c>
      <c r="D93" s="42"/>
      <c r="E93" s="42"/>
      <c r="F93" s="29" t="str">
        <f>IF(E20="","",E20)</f>
        <v>Vyplň údaj</v>
      </c>
      <c r="G93" s="42"/>
      <c r="H93" s="42"/>
      <c r="I93" s="34" t="s">
        <v>34</v>
      </c>
      <c r="J93" s="38" t="str">
        <f>E26</f>
        <v>NOKU s.r.o.</v>
      </c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0.32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4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11" customFormat="1" ht="29.28" customHeight="1">
      <c r="A95" s="187"/>
      <c r="B95" s="188"/>
      <c r="C95" s="189" t="s">
        <v>138</v>
      </c>
      <c r="D95" s="190" t="s">
        <v>57</v>
      </c>
      <c r="E95" s="190" t="s">
        <v>53</v>
      </c>
      <c r="F95" s="190" t="s">
        <v>54</v>
      </c>
      <c r="G95" s="190" t="s">
        <v>139</v>
      </c>
      <c r="H95" s="190" t="s">
        <v>140</v>
      </c>
      <c r="I95" s="190" t="s">
        <v>141</v>
      </c>
      <c r="J95" s="190" t="s">
        <v>124</v>
      </c>
      <c r="K95" s="191" t="s">
        <v>142</v>
      </c>
      <c r="L95" s="192"/>
      <c r="M95" s="94" t="s">
        <v>19</v>
      </c>
      <c r="N95" s="95" t="s">
        <v>42</v>
      </c>
      <c r="O95" s="95" t="s">
        <v>143</v>
      </c>
      <c r="P95" s="95" t="s">
        <v>144</v>
      </c>
      <c r="Q95" s="95" t="s">
        <v>145</v>
      </c>
      <c r="R95" s="95" t="s">
        <v>146</v>
      </c>
      <c r="S95" s="95" t="s">
        <v>147</v>
      </c>
      <c r="T95" s="96" t="s">
        <v>148</v>
      </c>
      <c r="U95" s="187"/>
      <c r="V95" s="187"/>
      <c r="W95" s="187"/>
      <c r="X95" s="187"/>
      <c r="Y95" s="187"/>
      <c r="Z95" s="187"/>
      <c r="AA95" s="187"/>
      <c r="AB95" s="187"/>
      <c r="AC95" s="187"/>
      <c r="AD95" s="187"/>
      <c r="AE95" s="187"/>
    </row>
    <row r="96" s="2" customFormat="1" ht="22.8" customHeight="1">
      <c r="A96" s="40"/>
      <c r="B96" s="41"/>
      <c r="C96" s="101" t="s">
        <v>149</v>
      </c>
      <c r="D96" s="42"/>
      <c r="E96" s="42"/>
      <c r="F96" s="42"/>
      <c r="G96" s="42"/>
      <c r="H96" s="42"/>
      <c r="I96" s="42"/>
      <c r="J96" s="193">
        <f>BK96</f>
        <v>0</v>
      </c>
      <c r="K96" s="42"/>
      <c r="L96" s="46"/>
      <c r="M96" s="97"/>
      <c r="N96" s="194"/>
      <c r="O96" s="98"/>
      <c r="P96" s="195">
        <f>P97+P287</f>
        <v>0</v>
      </c>
      <c r="Q96" s="98"/>
      <c r="R96" s="195">
        <f>R97+R287</f>
        <v>61.288097429999993</v>
      </c>
      <c r="S96" s="98"/>
      <c r="T96" s="196">
        <f>T97+T287</f>
        <v>4.8492999999999995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71</v>
      </c>
      <c r="AU96" s="19" t="s">
        <v>125</v>
      </c>
      <c r="BK96" s="197">
        <f>BK97+BK287</f>
        <v>0</v>
      </c>
    </row>
    <row r="97" s="12" customFormat="1" ht="25.92" customHeight="1">
      <c r="A97" s="12"/>
      <c r="B97" s="198"/>
      <c r="C97" s="199"/>
      <c r="D97" s="200" t="s">
        <v>71</v>
      </c>
      <c r="E97" s="201" t="s">
        <v>150</v>
      </c>
      <c r="F97" s="201" t="s">
        <v>151</v>
      </c>
      <c r="G97" s="199"/>
      <c r="H97" s="199"/>
      <c r="I97" s="202"/>
      <c r="J97" s="203">
        <f>BK97</f>
        <v>0</v>
      </c>
      <c r="K97" s="199"/>
      <c r="L97" s="204"/>
      <c r="M97" s="205"/>
      <c r="N97" s="206"/>
      <c r="O97" s="206"/>
      <c r="P97" s="207">
        <f>P98+P179+P189+P227+P271+P284</f>
        <v>0</v>
      </c>
      <c r="Q97" s="206"/>
      <c r="R97" s="207">
        <f>R98+R179+R189+R227+R271+R284</f>
        <v>61.288097429999993</v>
      </c>
      <c r="S97" s="206"/>
      <c r="T97" s="208">
        <f>T98+T179+T189+T227+T271+T284</f>
        <v>4.8492999999999995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9" t="s">
        <v>79</v>
      </c>
      <c r="AT97" s="210" t="s">
        <v>71</v>
      </c>
      <c r="AU97" s="210" t="s">
        <v>72</v>
      </c>
      <c r="AY97" s="209" t="s">
        <v>152</v>
      </c>
      <c r="BK97" s="211">
        <f>BK98+BK179+BK189+BK227+BK271+BK284</f>
        <v>0</v>
      </c>
    </row>
    <row r="98" s="12" customFormat="1" ht="22.8" customHeight="1">
      <c r="A98" s="12"/>
      <c r="B98" s="198"/>
      <c r="C98" s="199"/>
      <c r="D98" s="200" t="s">
        <v>71</v>
      </c>
      <c r="E98" s="212" t="s">
        <v>79</v>
      </c>
      <c r="F98" s="212" t="s">
        <v>153</v>
      </c>
      <c r="G98" s="199"/>
      <c r="H98" s="199"/>
      <c r="I98" s="202"/>
      <c r="J98" s="213">
        <f>BK98</f>
        <v>0</v>
      </c>
      <c r="K98" s="199"/>
      <c r="L98" s="204"/>
      <c r="M98" s="205"/>
      <c r="N98" s="206"/>
      <c r="O98" s="206"/>
      <c r="P98" s="207">
        <f>SUM(P99:P178)</f>
        <v>0</v>
      </c>
      <c r="Q98" s="206"/>
      <c r="R98" s="207">
        <f>SUM(R99:R178)</f>
        <v>42.800190000000001</v>
      </c>
      <c r="S98" s="206"/>
      <c r="T98" s="208">
        <f>SUM(T99:T178)</f>
        <v>4.8492999999999995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9" t="s">
        <v>79</v>
      </c>
      <c r="AT98" s="210" t="s">
        <v>71</v>
      </c>
      <c r="AU98" s="210" t="s">
        <v>79</v>
      </c>
      <c r="AY98" s="209" t="s">
        <v>152</v>
      </c>
      <c r="BK98" s="211">
        <f>SUM(BK99:BK178)</f>
        <v>0</v>
      </c>
    </row>
    <row r="99" s="2" customFormat="1" ht="24.15" customHeight="1">
      <c r="A99" s="40"/>
      <c r="B99" s="41"/>
      <c r="C99" s="214" t="s">
        <v>79</v>
      </c>
      <c r="D99" s="214" t="s">
        <v>154</v>
      </c>
      <c r="E99" s="215" t="s">
        <v>171</v>
      </c>
      <c r="F99" s="216" t="s">
        <v>172</v>
      </c>
      <c r="G99" s="217" t="s">
        <v>157</v>
      </c>
      <c r="H99" s="218">
        <v>5.5499999999999998</v>
      </c>
      <c r="I99" s="219"/>
      <c r="J99" s="220">
        <f>ROUND(I99*H99,2)</f>
        <v>0</v>
      </c>
      <c r="K99" s="216" t="s">
        <v>158</v>
      </c>
      <c r="L99" s="46"/>
      <c r="M99" s="221" t="s">
        <v>19</v>
      </c>
      <c r="N99" s="222" t="s">
        <v>43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0.316</v>
      </c>
      <c r="T99" s="224">
        <f>S99*H99</f>
        <v>1.7538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159</v>
      </c>
      <c r="AT99" s="225" t="s">
        <v>154</v>
      </c>
      <c r="AU99" s="225" t="s">
        <v>81</v>
      </c>
      <c r="AY99" s="19" t="s">
        <v>152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79</v>
      </c>
      <c r="BK99" s="226">
        <f>ROUND(I99*H99,2)</f>
        <v>0</v>
      </c>
      <c r="BL99" s="19" t="s">
        <v>159</v>
      </c>
      <c r="BM99" s="225" t="s">
        <v>521</v>
      </c>
    </row>
    <row r="100" s="2" customFormat="1">
      <c r="A100" s="40"/>
      <c r="B100" s="41"/>
      <c r="C100" s="42"/>
      <c r="D100" s="227" t="s">
        <v>161</v>
      </c>
      <c r="E100" s="42"/>
      <c r="F100" s="228" t="s">
        <v>174</v>
      </c>
      <c r="G100" s="42"/>
      <c r="H100" s="42"/>
      <c r="I100" s="229"/>
      <c r="J100" s="42"/>
      <c r="K100" s="42"/>
      <c r="L100" s="46"/>
      <c r="M100" s="230"/>
      <c r="N100" s="231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161</v>
      </c>
      <c r="AU100" s="19" t="s">
        <v>81</v>
      </c>
    </row>
    <row r="101" s="13" customFormat="1">
      <c r="A101" s="13"/>
      <c r="B101" s="232"/>
      <c r="C101" s="233"/>
      <c r="D101" s="234" t="s">
        <v>163</v>
      </c>
      <c r="E101" s="235" t="s">
        <v>19</v>
      </c>
      <c r="F101" s="236" t="s">
        <v>175</v>
      </c>
      <c r="G101" s="233"/>
      <c r="H101" s="235" t="s">
        <v>19</v>
      </c>
      <c r="I101" s="237"/>
      <c r="J101" s="233"/>
      <c r="K101" s="233"/>
      <c r="L101" s="238"/>
      <c r="M101" s="239"/>
      <c r="N101" s="240"/>
      <c r="O101" s="240"/>
      <c r="P101" s="240"/>
      <c r="Q101" s="240"/>
      <c r="R101" s="240"/>
      <c r="S101" s="240"/>
      <c r="T101" s="24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2" t="s">
        <v>163</v>
      </c>
      <c r="AU101" s="242" t="s">
        <v>81</v>
      </c>
      <c r="AV101" s="13" t="s">
        <v>79</v>
      </c>
      <c r="AW101" s="13" t="s">
        <v>33</v>
      </c>
      <c r="AX101" s="13" t="s">
        <v>72</v>
      </c>
      <c r="AY101" s="242" t="s">
        <v>152</v>
      </c>
    </row>
    <row r="102" s="14" customFormat="1">
      <c r="A102" s="14"/>
      <c r="B102" s="243"/>
      <c r="C102" s="244"/>
      <c r="D102" s="234" t="s">
        <v>163</v>
      </c>
      <c r="E102" s="245" t="s">
        <v>19</v>
      </c>
      <c r="F102" s="246" t="s">
        <v>1030</v>
      </c>
      <c r="G102" s="244"/>
      <c r="H102" s="247">
        <v>5.5499999999999998</v>
      </c>
      <c r="I102" s="248"/>
      <c r="J102" s="244"/>
      <c r="K102" s="244"/>
      <c r="L102" s="249"/>
      <c r="M102" s="250"/>
      <c r="N102" s="251"/>
      <c r="O102" s="251"/>
      <c r="P102" s="251"/>
      <c r="Q102" s="251"/>
      <c r="R102" s="251"/>
      <c r="S102" s="251"/>
      <c r="T102" s="252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3" t="s">
        <v>163</v>
      </c>
      <c r="AU102" s="253" t="s">
        <v>81</v>
      </c>
      <c r="AV102" s="14" t="s">
        <v>81</v>
      </c>
      <c r="AW102" s="14" t="s">
        <v>33</v>
      </c>
      <c r="AX102" s="14" t="s">
        <v>79</v>
      </c>
      <c r="AY102" s="253" t="s">
        <v>152</v>
      </c>
    </row>
    <row r="103" s="2" customFormat="1" ht="24.15" customHeight="1">
      <c r="A103" s="40"/>
      <c r="B103" s="41"/>
      <c r="C103" s="214" t="s">
        <v>81</v>
      </c>
      <c r="D103" s="214" t="s">
        <v>154</v>
      </c>
      <c r="E103" s="215" t="s">
        <v>177</v>
      </c>
      <c r="F103" s="216" t="s">
        <v>178</v>
      </c>
      <c r="G103" s="217" t="s">
        <v>179</v>
      </c>
      <c r="H103" s="218">
        <v>15.1</v>
      </c>
      <c r="I103" s="219"/>
      <c r="J103" s="220">
        <f>ROUND(I103*H103,2)</f>
        <v>0</v>
      </c>
      <c r="K103" s="216" t="s">
        <v>158</v>
      </c>
      <c r="L103" s="46"/>
      <c r="M103" s="221" t="s">
        <v>19</v>
      </c>
      <c r="N103" s="222" t="s">
        <v>43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0.20499999999999999</v>
      </c>
      <c r="T103" s="224">
        <f>S103*H103</f>
        <v>3.0954999999999999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159</v>
      </c>
      <c r="AT103" s="225" t="s">
        <v>154</v>
      </c>
      <c r="AU103" s="225" t="s">
        <v>81</v>
      </c>
      <c r="AY103" s="19" t="s">
        <v>152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79</v>
      </c>
      <c r="BK103" s="226">
        <f>ROUND(I103*H103,2)</f>
        <v>0</v>
      </c>
      <c r="BL103" s="19" t="s">
        <v>159</v>
      </c>
      <c r="BM103" s="225" t="s">
        <v>523</v>
      </c>
    </row>
    <row r="104" s="2" customFormat="1">
      <c r="A104" s="40"/>
      <c r="B104" s="41"/>
      <c r="C104" s="42"/>
      <c r="D104" s="227" t="s">
        <v>161</v>
      </c>
      <c r="E104" s="42"/>
      <c r="F104" s="228" t="s">
        <v>181</v>
      </c>
      <c r="G104" s="42"/>
      <c r="H104" s="42"/>
      <c r="I104" s="229"/>
      <c r="J104" s="42"/>
      <c r="K104" s="42"/>
      <c r="L104" s="46"/>
      <c r="M104" s="230"/>
      <c r="N104" s="231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161</v>
      </c>
      <c r="AU104" s="19" t="s">
        <v>81</v>
      </c>
    </row>
    <row r="105" s="14" customFormat="1">
      <c r="A105" s="14"/>
      <c r="B105" s="243"/>
      <c r="C105" s="244"/>
      <c r="D105" s="234" t="s">
        <v>163</v>
      </c>
      <c r="E105" s="245" t="s">
        <v>19</v>
      </c>
      <c r="F105" s="246" t="s">
        <v>1031</v>
      </c>
      <c r="G105" s="244"/>
      <c r="H105" s="247">
        <v>15.1</v>
      </c>
      <c r="I105" s="248"/>
      <c r="J105" s="244"/>
      <c r="K105" s="244"/>
      <c r="L105" s="249"/>
      <c r="M105" s="250"/>
      <c r="N105" s="251"/>
      <c r="O105" s="251"/>
      <c r="P105" s="251"/>
      <c r="Q105" s="251"/>
      <c r="R105" s="251"/>
      <c r="S105" s="251"/>
      <c r="T105" s="252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3" t="s">
        <v>163</v>
      </c>
      <c r="AU105" s="253" t="s">
        <v>81</v>
      </c>
      <c r="AV105" s="14" t="s">
        <v>81</v>
      </c>
      <c r="AW105" s="14" t="s">
        <v>33</v>
      </c>
      <c r="AX105" s="14" t="s">
        <v>79</v>
      </c>
      <c r="AY105" s="253" t="s">
        <v>152</v>
      </c>
    </row>
    <row r="106" s="2" customFormat="1" ht="16.5" customHeight="1">
      <c r="A106" s="40"/>
      <c r="B106" s="41"/>
      <c r="C106" s="214" t="s">
        <v>170</v>
      </c>
      <c r="D106" s="214" t="s">
        <v>154</v>
      </c>
      <c r="E106" s="215" t="s">
        <v>525</v>
      </c>
      <c r="F106" s="216" t="s">
        <v>526</v>
      </c>
      <c r="G106" s="217" t="s">
        <v>157</v>
      </c>
      <c r="H106" s="218">
        <v>35</v>
      </c>
      <c r="I106" s="219"/>
      <c r="J106" s="220">
        <f>ROUND(I106*H106,2)</f>
        <v>0</v>
      </c>
      <c r="K106" s="216" t="s">
        <v>158</v>
      </c>
      <c r="L106" s="46"/>
      <c r="M106" s="221" t="s">
        <v>19</v>
      </c>
      <c r="N106" s="222" t="s">
        <v>43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159</v>
      </c>
      <c r="AT106" s="225" t="s">
        <v>154</v>
      </c>
      <c r="AU106" s="225" t="s">
        <v>81</v>
      </c>
      <c r="AY106" s="19" t="s">
        <v>152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79</v>
      </c>
      <c r="BK106" s="226">
        <f>ROUND(I106*H106,2)</f>
        <v>0</v>
      </c>
      <c r="BL106" s="19" t="s">
        <v>159</v>
      </c>
      <c r="BM106" s="225" t="s">
        <v>527</v>
      </c>
    </row>
    <row r="107" s="2" customFormat="1">
      <c r="A107" s="40"/>
      <c r="B107" s="41"/>
      <c r="C107" s="42"/>
      <c r="D107" s="227" t="s">
        <v>161</v>
      </c>
      <c r="E107" s="42"/>
      <c r="F107" s="228" t="s">
        <v>528</v>
      </c>
      <c r="G107" s="42"/>
      <c r="H107" s="42"/>
      <c r="I107" s="229"/>
      <c r="J107" s="42"/>
      <c r="K107" s="42"/>
      <c r="L107" s="46"/>
      <c r="M107" s="230"/>
      <c r="N107" s="231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161</v>
      </c>
      <c r="AU107" s="19" t="s">
        <v>81</v>
      </c>
    </row>
    <row r="108" s="14" customFormat="1">
      <c r="A108" s="14"/>
      <c r="B108" s="243"/>
      <c r="C108" s="244"/>
      <c r="D108" s="234" t="s">
        <v>163</v>
      </c>
      <c r="E108" s="245" t="s">
        <v>19</v>
      </c>
      <c r="F108" s="246" t="s">
        <v>1032</v>
      </c>
      <c r="G108" s="244"/>
      <c r="H108" s="247">
        <v>35</v>
      </c>
      <c r="I108" s="248"/>
      <c r="J108" s="244"/>
      <c r="K108" s="244"/>
      <c r="L108" s="249"/>
      <c r="M108" s="250"/>
      <c r="N108" s="251"/>
      <c r="O108" s="251"/>
      <c r="P108" s="251"/>
      <c r="Q108" s="251"/>
      <c r="R108" s="251"/>
      <c r="S108" s="251"/>
      <c r="T108" s="252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3" t="s">
        <v>163</v>
      </c>
      <c r="AU108" s="253" t="s">
        <v>81</v>
      </c>
      <c r="AV108" s="14" t="s">
        <v>81</v>
      </c>
      <c r="AW108" s="14" t="s">
        <v>33</v>
      </c>
      <c r="AX108" s="14" t="s">
        <v>79</v>
      </c>
      <c r="AY108" s="253" t="s">
        <v>152</v>
      </c>
    </row>
    <row r="109" s="2" customFormat="1" ht="16.5" customHeight="1">
      <c r="A109" s="40"/>
      <c r="B109" s="41"/>
      <c r="C109" s="214" t="s">
        <v>159</v>
      </c>
      <c r="D109" s="214" t="s">
        <v>154</v>
      </c>
      <c r="E109" s="215" t="s">
        <v>184</v>
      </c>
      <c r="F109" s="216" t="s">
        <v>185</v>
      </c>
      <c r="G109" s="217" t="s">
        <v>186</v>
      </c>
      <c r="H109" s="218">
        <v>14.210000000000001</v>
      </c>
      <c r="I109" s="219"/>
      <c r="J109" s="220">
        <f>ROUND(I109*H109,2)</f>
        <v>0</v>
      </c>
      <c r="K109" s="216" t="s">
        <v>158</v>
      </c>
      <c r="L109" s="46"/>
      <c r="M109" s="221" t="s">
        <v>19</v>
      </c>
      <c r="N109" s="222" t="s">
        <v>43</v>
      </c>
      <c r="O109" s="86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5" t="s">
        <v>159</v>
      </c>
      <c r="AT109" s="225" t="s">
        <v>154</v>
      </c>
      <c r="AU109" s="225" t="s">
        <v>81</v>
      </c>
      <c r="AY109" s="19" t="s">
        <v>152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9" t="s">
        <v>79</v>
      </c>
      <c r="BK109" s="226">
        <f>ROUND(I109*H109,2)</f>
        <v>0</v>
      </c>
      <c r="BL109" s="19" t="s">
        <v>159</v>
      </c>
      <c r="BM109" s="225" t="s">
        <v>532</v>
      </c>
    </row>
    <row r="110" s="2" customFormat="1">
      <c r="A110" s="40"/>
      <c r="B110" s="41"/>
      <c r="C110" s="42"/>
      <c r="D110" s="227" t="s">
        <v>161</v>
      </c>
      <c r="E110" s="42"/>
      <c r="F110" s="228" t="s">
        <v>188</v>
      </c>
      <c r="G110" s="42"/>
      <c r="H110" s="42"/>
      <c r="I110" s="229"/>
      <c r="J110" s="42"/>
      <c r="K110" s="42"/>
      <c r="L110" s="46"/>
      <c r="M110" s="230"/>
      <c r="N110" s="231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161</v>
      </c>
      <c r="AU110" s="19" t="s">
        <v>81</v>
      </c>
    </row>
    <row r="111" s="13" customFormat="1">
      <c r="A111" s="13"/>
      <c r="B111" s="232"/>
      <c r="C111" s="233"/>
      <c r="D111" s="234" t="s">
        <v>163</v>
      </c>
      <c r="E111" s="235" t="s">
        <v>19</v>
      </c>
      <c r="F111" s="236" t="s">
        <v>534</v>
      </c>
      <c r="G111" s="233"/>
      <c r="H111" s="235" t="s">
        <v>19</v>
      </c>
      <c r="I111" s="237"/>
      <c r="J111" s="233"/>
      <c r="K111" s="233"/>
      <c r="L111" s="238"/>
      <c r="M111" s="239"/>
      <c r="N111" s="240"/>
      <c r="O111" s="240"/>
      <c r="P111" s="240"/>
      <c r="Q111" s="240"/>
      <c r="R111" s="240"/>
      <c r="S111" s="240"/>
      <c r="T111" s="24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2" t="s">
        <v>163</v>
      </c>
      <c r="AU111" s="242" t="s">
        <v>81</v>
      </c>
      <c r="AV111" s="13" t="s">
        <v>79</v>
      </c>
      <c r="AW111" s="13" t="s">
        <v>33</v>
      </c>
      <c r="AX111" s="13" t="s">
        <v>72</v>
      </c>
      <c r="AY111" s="242" t="s">
        <v>152</v>
      </c>
    </row>
    <row r="112" s="14" customFormat="1">
      <c r="A112" s="14"/>
      <c r="B112" s="243"/>
      <c r="C112" s="244"/>
      <c r="D112" s="234" t="s">
        <v>163</v>
      </c>
      <c r="E112" s="245" t="s">
        <v>19</v>
      </c>
      <c r="F112" s="246" t="s">
        <v>1033</v>
      </c>
      <c r="G112" s="244"/>
      <c r="H112" s="247">
        <v>1.1100000000000001</v>
      </c>
      <c r="I112" s="248"/>
      <c r="J112" s="244"/>
      <c r="K112" s="244"/>
      <c r="L112" s="249"/>
      <c r="M112" s="250"/>
      <c r="N112" s="251"/>
      <c r="O112" s="251"/>
      <c r="P112" s="251"/>
      <c r="Q112" s="251"/>
      <c r="R112" s="251"/>
      <c r="S112" s="251"/>
      <c r="T112" s="252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3" t="s">
        <v>163</v>
      </c>
      <c r="AU112" s="253" t="s">
        <v>81</v>
      </c>
      <c r="AV112" s="14" t="s">
        <v>81</v>
      </c>
      <c r="AW112" s="14" t="s">
        <v>33</v>
      </c>
      <c r="AX112" s="14" t="s">
        <v>72</v>
      </c>
      <c r="AY112" s="253" t="s">
        <v>152</v>
      </c>
    </row>
    <row r="113" s="13" customFormat="1">
      <c r="A113" s="13"/>
      <c r="B113" s="232"/>
      <c r="C113" s="233"/>
      <c r="D113" s="234" t="s">
        <v>163</v>
      </c>
      <c r="E113" s="235" t="s">
        <v>19</v>
      </c>
      <c r="F113" s="236" t="s">
        <v>189</v>
      </c>
      <c r="G113" s="233"/>
      <c r="H113" s="235" t="s">
        <v>19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163</v>
      </c>
      <c r="AU113" s="242" t="s">
        <v>81</v>
      </c>
      <c r="AV113" s="13" t="s">
        <v>79</v>
      </c>
      <c r="AW113" s="13" t="s">
        <v>33</v>
      </c>
      <c r="AX113" s="13" t="s">
        <v>72</v>
      </c>
      <c r="AY113" s="242" t="s">
        <v>152</v>
      </c>
    </row>
    <row r="114" s="14" customFormat="1">
      <c r="A114" s="14"/>
      <c r="B114" s="243"/>
      <c r="C114" s="244"/>
      <c r="D114" s="234" t="s">
        <v>163</v>
      </c>
      <c r="E114" s="245" t="s">
        <v>19</v>
      </c>
      <c r="F114" s="246" t="s">
        <v>1034</v>
      </c>
      <c r="G114" s="244"/>
      <c r="H114" s="247">
        <v>1.2</v>
      </c>
      <c r="I114" s="248"/>
      <c r="J114" s="244"/>
      <c r="K114" s="244"/>
      <c r="L114" s="249"/>
      <c r="M114" s="250"/>
      <c r="N114" s="251"/>
      <c r="O114" s="251"/>
      <c r="P114" s="251"/>
      <c r="Q114" s="251"/>
      <c r="R114" s="251"/>
      <c r="S114" s="251"/>
      <c r="T114" s="252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3" t="s">
        <v>163</v>
      </c>
      <c r="AU114" s="253" t="s">
        <v>81</v>
      </c>
      <c r="AV114" s="14" t="s">
        <v>81</v>
      </c>
      <c r="AW114" s="14" t="s">
        <v>33</v>
      </c>
      <c r="AX114" s="14" t="s">
        <v>72</v>
      </c>
      <c r="AY114" s="253" t="s">
        <v>152</v>
      </c>
    </row>
    <row r="115" s="13" customFormat="1">
      <c r="A115" s="13"/>
      <c r="B115" s="232"/>
      <c r="C115" s="233"/>
      <c r="D115" s="234" t="s">
        <v>163</v>
      </c>
      <c r="E115" s="235" t="s">
        <v>19</v>
      </c>
      <c r="F115" s="236" t="s">
        <v>191</v>
      </c>
      <c r="G115" s="233"/>
      <c r="H115" s="235" t="s">
        <v>19</v>
      </c>
      <c r="I115" s="237"/>
      <c r="J115" s="233"/>
      <c r="K115" s="233"/>
      <c r="L115" s="238"/>
      <c r="M115" s="239"/>
      <c r="N115" s="240"/>
      <c r="O115" s="240"/>
      <c r="P115" s="240"/>
      <c r="Q115" s="240"/>
      <c r="R115" s="240"/>
      <c r="S115" s="240"/>
      <c r="T115" s="24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2" t="s">
        <v>163</v>
      </c>
      <c r="AU115" s="242" t="s">
        <v>81</v>
      </c>
      <c r="AV115" s="13" t="s">
        <v>79</v>
      </c>
      <c r="AW115" s="13" t="s">
        <v>33</v>
      </c>
      <c r="AX115" s="13" t="s">
        <v>72</v>
      </c>
      <c r="AY115" s="242" t="s">
        <v>152</v>
      </c>
    </row>
    <row r="116" s="13" customFormat="1">
      <c r="A116" s="13"/>
      <c r="B116" s="232"/>
      <c r="C116" s="233"/>
      <c r="D116" s="234" t="s">
        <v>163</v>
      </c>
      <c r="E116" s="235" t="s">
        <v>19</v>
      </c>
      <c r="F116" s="236" t="s">
        <v>192</v>
      </c>
      <c r="G116" s="233"/>
      <c r="H116" s="235" t="s">
        <v>19</v>
      </c>
      <c r="I116" s="237"/>
      <c r="J116" s="233"/>
      <c r="K116" s="233"/>
      <c r="L116" s="238"/>
      <c r="M116" s="239"/>
      <c r="N116" s="240"/>
      <c r="O116" s="240"/>
      <c r="P116" s="240"/>
      <c r="Q116" s="240"/>
      <c r="R116" s="240"/>
      <c r="S116" s="240"/>
      <c r="T116" s="24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2" t="s">
        <v>163</v>
      </c>
      <c r="AU116" s="242" t="s">
        <v>81</v>
      </c>
      <c r="AV116" s="13" t="s">
        <v>79</v>
      </c>
      <c r="AW116" s="13" t="s">
        <v>33</v>
      </c>
      <c r="AX116" s="13" t="s">
        <v>72</v>
      </c>
      <c r="AY116" s="242" t="s">
        <v>152</v>
      </c>
    </row>
    <row r="117" s="14" customFormat="1">
      <c r="A117" s="14"/>
      <c r="B117" s="243"/>
      <c r="C117" s="244"/>
      <c r="D117" s="234" t="s">
        <v>163</v>
      </c>
      <c r="E117" s="245" t="s">
        <v>19</v>
      </c>
      <c r="F117" s="246" t="s">
        <v>1035</v>
      </c>
      <c r="G117" s="244"/>
      <c r="H117" s="247">
        <v>11.9</v>
      </c>
      <c r="I117" s="248"/>
      <c r="J117" s="244"/>
      <c r="K117" s="244"/>
      <c r="L117" s="249"/>
      <c r="M117" s="250"/>
      <c r="N117" s="251"/>
      <c r="O117" s="251"/>
      <c r="P117" s="251"/>
      <c r="Q117" s="251"/>
      <c r="R117" s="251"/>
      <c r="S117" s="251"/>
      <c r="T117" s="252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3" t="s">
        <v>163</v>
      </c>
      <c r="AU117" s="253" t="s">
        <v>81</v>
      </c>
      <c r="AV117" s="14" t="s">
        <v>81</v>
      </c>
      <c r="AW117" s="14" t="s">
        <v>33</v>
      </c>
      <c r="AX117" s="14" t="s">
        <v>72</v>
      </c>
      <c r="AY117" s="253" t="s">
        <v>152</v>
      </c>
    </row>
    <row r="118" s="15" customFormat="1">
      <c r="A118" s="15"/>
      <c r="B118" s="254"/>
      <c r="C118" s="255"/>
      <c r="D118" s="234" t="s">
        <v>163</v>
      </c>
      <c r="E118" s="256" t="s">
        <v>19</v>
      </c>
      <c r="F118" s="257" t="s">
        <v>194</v>
      </c>
      <c r="G118" s="255"/>
      <c r="H118" s="258">
        <v>14.210000000000001</v>
      </c>
      <c r="I118" s="259"/>
      <c r="J118" s="255"/>
      <c r="K118" s="255"/>
      <c r="L118" s="260"/>
      <c r="M118" s="261"/>
      <c r="N118" s="262"/>
      <c r="O118" s="262"/>
      <c r="P118" s="262"/>
      <c r="Q118" s="262"/>
      <c r="R118" s="262"/>
      <c r="S118" s="262"/>
      <c r="T118" s="263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64" t="s">
        <v>163</v>
      </c>
      <c r="AU118" s="264" t="s">
        <v>81</v>
      </c>
      <c r="AV118" s="15" t="s">
        <v>159</v>
      </c>
      <c r="AW118" s="15" t="s">
        <v>33</v>
      </c>
      <c r="AX118" s="15" t="s">
        <v>79</v>
      </c>
      <c r="AY118" s="264" t="s">
        <v>152</v>
      </c>
    </row>
    <row r="119" s="2" customFormat="1" ht="24.15" customHeight="1">
      <c r="A119" s="40"/>
      <c r="B119" s="41"/>
      <c r="C119" s="214" t="s">
        <v>183</v>
      </c>
      <c r="D119" s="214" t="s">
        <v>154</v>
      </c>
      <c r="E119" s="215" t="s">
        <v>538</v>
      </c>
      <c r="F119" s="216" t="s">
        <v>539</v>
      </c>
      <c r="G119" s="217" t="s">
        <v>186</v>
      </c>
      <c r="H119" s="218">
        <v>34.055999999999997</v>
      </c>
      <c r="I119" s="219"/>
      <c r="J119" s="220">
        <f>ROUND(I119*H119,2)</f>
        <v>0</v>
      </c>
      <c r="K119" s="216" t="s">
        <v>158</v>
      </c>
      <c r="L119" s="46"/>
      <c r="M119" s="221" t="s">
        <v>19</v>
      </c>
      <c r="N119" s="222" t="s">
        <v>43</v>
      </c>
      <c r="O119" s="86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159</v>
      </c>
      <c r="AT119" s="225" t="s">
        <v>154</v>
      </c>
      <c r="AU119" s="225" t="s">
        <v>81</v>
      </c>
      <c r="AY119" s="19" t="s">
        <v>152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79</v>
      </c>
      <c r="BK119" s="226">
        <f>ROUND(I119*H119,2)</f>
        <v>0</v>
      </c>
      <c r="BL119" s="19" t="s">
        <v>159</v>
      </c>
      <c r="BM119" s="225" t="s">
        <v>540</v>
      </c>
    </row>
    <row r="120" s="2" customFormat="1">
      <c r="A120" s="40"/>
      <c r="B120" s="41"/>
      <c r="C120" s="42"/>
      <c r="D120" s="227" t="s">
        <v>161</v>
      </c>
      <c r="E120" s="42"/>
      <c r="F120" s="228" t="s">
        <v>541</v>
      </c>
      <c r="G120" s="42"/>
      <c r="H120" s="42"/>
      <c r="I120" s="229"/>
      <c r="J120" s="42"/>
      <c r="K120" s="42"/>
      <c r="L120" s="46"/>
      <c r="M120" s="230"/>
      <c r="N120" s="231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161</v>
      </c>
      <c r="AU120" s="19" t="s">
        <v>81</v>
      </c>
    </row>
    <row r="121" s="13" customFormat="1">
      <c r="A121" s="13"/>
      <c r="B121" s="232"/>
      <c r="C121" s="233"/>
      <c r="D121" s="234" t="s">
        <v>163</v>
      </c>
      <c r="E121" s="235" t="s">
        <v>19</v>
      </c>
      <c r="F121" s="236" t="s">
        <v>200</v>
      </c>
      <c r="G121" s="233"/>
      <c r="H121" s="235" t="s">
        <v>19</v>
      </c>
      <c r="I121" s="237"/>
      <c r="J121" s="233"/>
      <c r="K121" s="233"/>
      <c r="L121" s="238"/>
      <c r="M121" s="239"/>
      <c r="N121" s="240"/>
      <c r="O121" s="240"/>
      <c r="P121" s="240"/>
      <c r="Q121" s="240"/>
      <c r="R121" s="240"/>
      <c r="S121" s="240"/>
      <c r="T121" s="24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2" t="s">
        <v>163</v>
      </c>
      <c r="AU121" s="242" t="s">
        <v>81</v>
      </c>
      <c r="AV121" s="13" t="s">
        <v>79</v>
      </c>
      <c r="AW121" s="13" t="s">
        <v>33</v>
      </c>
      <c r="AX121" s="13" t="s">
        <v>72</v>
      </c>
      <c r="AY121" s="242" t="s">
        <v>152</v>
      </c>
    </row>
    <row r="122" s="14" customFormat="1">
      <c r="A122" s="14"/>
      <c r="B122" s="243"/>
      <c r="C122" s="244"/>
      <c r="D122" s="234" t="s">
        <v>163</v>
      </c>
      <c r="E122" s="245" t="s">
        <v>19</v>
      </c>
      <c r="F122" s="246" t="s">
        <v>1036</v>
      </c>
      <c r="G122" s="244"/>
      <c r="H122" s="247">
        <v>34.055999999999997</v>
      </c>
      <c r="I122" s="248"/>
      <c r="J122" s="244"/>
      <c r="K122" s="244"/>
      <c r="L122" s="249"/>
      <c r="M122" s="250"/>
      <c r="N122" s="251"/>
      <c r="O122" s="251"/>
      <c r="P122" s="251"/>
      <c r="Q122" s="251"/>
      <c r="R122" s="251"/>
      <c r="S122" s="251"/>
      <c r="T122" s="252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3" t="s">
        <v>163</v>
      </c>
      <c r="AU122" s="253" t="s">
        <v>81</v>
      </c>
      <c r="AV122" s="14" t="s">
        <v>81</v>
      </c>
      <c r="AW122" s="14" t="s">
        <v>33</v>
      </c>
      <c r="AX122" s="14" t="s">
        <v>79</v>
      </c>
      <c r="AY122" s="253" t="s">
        <v>152</v>
      </c>
    </row>
    <row r="123" s="2" customFormat="1" ht="37.8" customHeight="1">
      <c r="A123" s="40"/>
      <c r="B123" s="41"/>
      <c r="C123" s="214" t="s">
        <v>195</v>
      </c>
      <c r="D123" s="214" t="s">
        <v>154</v>
      </c>
      <c r="E123" s="215" t="s">
        <v>203</v>
      </c>
      <c r="F123" s="216" t="s">
        <v>204</v>
      </c>
      <c r="G123" s="217" t="s">
        <v>186</v>
      </c>
      <c r="H123" s="218">
        <v>53.515999999999998</v>
      </c>
      <c r="I123" s="219"/>
      <c r="J123" s="220">
        <f>ROUND(I123*H123,2)</f>
        <v>0</v>
      </c>
      <c r="K123" s="216" t="s">
        <v>158</v>
      </c>
      <c r="L123" s="46"/>
      <c r="M123" s="221" t="s">
        <v>19</v>
      </c>
      <c r="N123" s="222" t="s">
        <v>43</v>
      </c>
      <c r="O123" s="86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159</v>
      </c>
      <c r="AT123" s="225" t="s">
        <v>154</v>
      </c>
      <c r="AU123" s="225" t="s">
        <v>81</v>
      </c>
      <c r="AY123" s="19" t="s">
        <v>152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79</v>
      </c>
      <c r="BK123" s="226">
        <f>ROUND(I123*H123,2)</f>
        <v>0</v>
      </c>
      <c r="BL123" s="19" t="s">
        <v>159</v>
      </c>
      <c r="BM123" s="225" t="s">
        <v>543</v>
      </c>
    </row>
    <row r="124" s="2" customFormat="1">
      <c r="A124" s="40"/>
      <c r="B124" s="41"/>
      <c r="C124" s="42"/>
      <c r="D124" s="227" t="s">
        <v>161</v>
      </c>
      <c r="E124" s="42"/>
      <c r="F124" s="228" t="s">
        <v>206</v>
      </c>
      <c r="G124" s="42"/>
      <c r="H124" s="42"/>
      <c r="I124" s="229"/>
      <c r="J124" s="42"/>
      <c r="K124" s="42"/>
      <c r="L124" s="46"/>
      <c r="M124" s="230"/>
      <c r="N124" s="231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161</v>
      </c>
      <c r="AU124" s="19" t="s">
        <v>81</v>
      </c>
    </row>
    <row r="125" s="14" customFormat="1">
      <c r="A125" s="14"/>
      <c r="B125" s="243"/>
      <c r="C125" s="244"/>
      <c r="D125" s="234" t="s">
        <v>163</v>
      </c>
      <c r="E125" s="245" t="s">
        <v>19</v>
      </c>
      <c r="F125" s="246" t="s">
        <v>1037</v>
      </c>
      <c r="G125" s="244"/>
      <c r="H125" s="247">
        <v>5.25</v>
      </c>
      <c r="I125" s="248"/>
      <c r="J125" s="244"/>
      <c r="K125" s="244"/>
      <c r="L125" s="249"/>
      <c r="M125" s="250"/>
      <c r="N125" s="251"/>
      <c r="O125" s="251"/>
      <c r="P125" s="251"/>
      <c r="Q125" s="251"/>
      <c r="R125" s="251"/>
      <c r="S125" s="251"/>
      <c r="T125" s="25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3" t="s">
        <v>163</v>
      </c>
      <c r="AU125" s="253" t="s">
        <v>81</v>
      </c>
      <c r="AV125" s="14" t="s">
        <v>81</v>
      </c>
      <c r="AW125" s="14" t="s">
        <v>33</v>
      </c>
      <c r="AX125" s="14" t="s">
        <v>72</v>
      </c>
      <c r="AY125" s="253" t="s">
        <v>152</v>
      </c>
    </row>
    <row r="126" s="14" customFormat="1">
      <c r="A126" s="14"/>
      <c r="B126" s="243"/>
      <c r="C126" s="244"/>
      <c r="D126" s="234" t="s">
        <v>163</v>
      </c>
      <c r="E126" s="245" t="s">
        <v>19</v>
      </c>
      <c r="F126" s="246" t="s">
        <v>1038</v>
      </c>
      <c r="G126" s="244"/>
      <c r="H126" s="247">
        <v>48.265999999999998</v>
      </c>
      <c r="I126" s="248"/>
      <c r="J126" s="244"/>
      <c r="K126" s="244"/>
      <c r="L126" s="249"/>
      <c r="M126" s="250"/>
      <c r="N126" s="251"/>
      <c r="O126" s="251"/>
      <c r="P126" s="251"/>
      <c r="Q126" s="251"/>
      <c r="R126" s="251"/>
      <c r="S126" s="251"/>
      <c r="T126" s="25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3" t="s">
        <v>163</v>
      </c>
      <c r="AU126" s="253" t="s">
        <v>81</v>
      </c>
      <c r="AV126" s="14" t="s">
        <v>81</v>
      </c>
      <c r="AW126" s="14" t="s">
        <v>33</v>
      </c>
      <c r="AX126" s="14" t="s">
        <v>72</v>
      </c>
      <c r="AY126" s="253" t="s">
        <v>152</v>
      </c>
    </row>
    <row r="127" s="15" customFormat="1">
      <c r="A127" s="15"/>
      <c r="B127" s="254"/>
      <c r="C127" s="255"/>
      <c r="D127" s="234" t="s">
        <v>163</v>
      </c>
      <c r="E127" s="256" t="s">
        <v>19</v>
      </c>
      <c r="F127" s="257" t="s">
        <v>194</v>
      </c>
      <c r="G127" s="255"/>
      <c r="H127" s="258">
        <v>53.515999999999998</v>
      </c>
      <c r="I127" s="259"/>
      <c r="J127" s="255"/>
      <c r="K127" s="255"/>
      <c r="L127" s="260"/>
      <c r="M127" s="261"/>
      <c r="N127" s="262"/>
      <c r="O127" s="262"/>
      <c r="P127" s="262"/>
      <c r="Q127" s="262"/>
      <c r="R127" s="262"/>
      <c r="S127" s="262"/>
      <c r="T127" s="263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4" t="s">
        <v>163</v>
      </c>
      <c r="AU127" s="264" t="s">
        <v>81</v>
      </c>
      <c r="AV127" s="15" t="s">
        <v>159</v>
      </c>
      <c r="AW127" s="15" t="s">
        <v>33</v>
      </c>
      <c r="AX127" s="15" t="s">
        <v>79</v>
      </c>
      <c r="AY127" s="264" t="s">
        <v>152</v>
      </c>
    </row>
    <row r="128" s="2" customFormat="1" ht="37.8" customHeight="1">
      <c r="A128" s="40"/>
      <c r="B128" s="41"/>
      <c r="C128" s="214" t="s">
        <v>202</v>
      </c>
      <c r="D128" s="214" t="s">
        <v>154</v>
      </c>
      <c r="E128" s="215" t="s">
        <v>209</v>
      </c>
      <c r="F128" s="216" t="s">
        <v>670</v>
      </c>
      <c r="G128" s="217" t="s">
        <v>186</v>
      </c>
      <c r="H128" s="218">
        <v>267.57999999999998</v>
      </c>
      <c r="I128" s="219"/>
      <c r="J128" s="220">
        <f>ROUND(I128*H128,2)</f>
        <v>0</v>
      </c>
      <c r="K128" s="216" t="s">
        <v>158</v>
      </c>
      <c r="L128" s="46"/>
      <c r="M128" s="221" t="s">
        <v>19</v>
      </c>
      <c r="N128" s="222" t="s">
        <v>43</v>
      </c>
      <c r="O128" s="86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5" t="s">
        <v>159</v>
      </c>
      <c r="AT128" s="225" t="s">
        <v>154</v>
      </c>
      <c r="AU128" s="225" t="s">
        <v>81</v>
      </c>
      <c r="AY128" s="19" t="s">
        <v>152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9" t="s">
        <v>79</v>
      </c>
      <c r="BK128" s="226">
        <f>ROUND(I128*H128,2)</f>
        <v>0</v>
      </c>
      <c r="BL128" s="19" t="s">
        <v>159</v>
      </c>
      <c r="BM128" s="225" t="s">
        <v>546</v>
      </c>
    </row>
    <row r="129" s="2" customFormat="1">
      <c r="A129" s="40"/>
      <c r="B129" s="41"/>
      <c r="C129" s="42"/>
      <c r="D129" s="227" t="s">
        <v>161</v>
      </c>
      <c r="E129" s="42"/>
      <c r="F129" s="228" t="s">
        <v>212</v>
      </c>
      <c r="G129" s="42"/>
      <c r="H129" s="42"/>
      <c r="I129" s="229"/>
      <c r="J129" s="42"/>
      <c r="K129" s="42"/>
      <c r="L129" s="46"/>
      <c r="M129" s="230"/>
      <c r="N129" s="231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161</v>
      </c>
      <c r="AU129" s="19" t="s">
        <v>81</v>
      </c>
    </row>
    <row r="130" s="14" customFormat="1">
      <c r="A130" s="14"/>
      <c r="B130" s="243"/>
      <c r="C130" s="244"/>
      <c r="D130" s="234" t="s">
        <v>163</v>
      </c>
      <c r="E130" s="245" t="s">
        <v>19</v>
      </c>
      <c r="F130" s="246" t="s">
        <v>1039</v>
      </c>
      <c r="G130" s="244"/>
      <c r="H130" s="247">
        <v>267.57999999999998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163</v>
      </c>
      <c r="AU130" s="253" t="s">
        <v>81</v>
      </c>
      <c r="AV130" s="14" t="s">
        <v>81</v>
      </c>
      <c r="AW130" s="14" t="s">
        <v>33</v>
      </c>
      <c r="AX130" s="14" t="s">
        <v>79</v>
      </c>
      <c r="AY130" s="253" t="s">
        <v>152</v>
      </c>
    </row>
    <row r="131" s="2" customFormat="1" ht="24.15" customHeight="1">
      <c r="A131" s="40"/>
      <c r="B131" s="41"/>
      <c r="C131" s="214" t="s">
        <v>208</v>
      </c>
      <c r="D131" s="214" t="s">
        <v>154</v>
      </c>
      <c r="E131" s="215" t="s">
        <v>215</v>
      </c>
      <c r="F131" s="216" t="s">
        <v>216</v>
      </c>
      <c r="G131" s="217" t="s">
        <v>186</v>
      </c>
      <c r="H131" s="218">
        <v>53.515999999999998</v>
      </c>
      <c r="I131" s="219"/>
      <c r="J131" s="220">
        <f>ROUND(I131*H131,2)</f>
        <v>0</v>
      </c>
      <c r="K131" s="216" t="s">
        <v>158</v>
      </c>
      <c r="L131" s="46"/>
      <c r="M131" s="221" t="s">
        <v>19</v>
      </c>
      <c r="N131" s="222" t="s">
        <v>43</v>
      </c>
      <c r="O131" s="86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159</v>
      </c>
      <c r="AT131" s="225" t="s">
        <v>154</v>
      </c>
      <c r="AU131" s="225" t="s">
        <v>81</v>
      </c>
      <c r="AY131" s="19" t="s">
        <v>152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79</v>
      </c>
      <c r="BK131" s="226">
        <f>ROUND(I131*H131,2)</f>
        <v>0</v>
      </c>
      <c r="BL131" s="19" t="s">
        <v>159</v>
      </c>
      <c r="BM131" s="225" t="s">
        <v>548</v>
      </c>
    </row>
    <row r="132" s="2" customFormat="1">
      <c r="A132" s="40"/>
      <c r="B132" s="41"/>
      <c r="C132" s="42"/>
      <c r="D132" s="227" t="s">
        <v>161</v>
      </c>
      <c r="E132" s="42"/>
      <c r="F132" s="228" t="s">
        <v>218</v>
      </c>
      <c r="G132" s="42"/>
      <c r="H132" s="42"/>
      <c r="I132" s="229"/>
      <c r="J132" s="42"/>
      <c r="K132" s="42"/>
      <c r="L132" s="46"/>
      <c r="M132" s="230"/>
      <c r="N132" s="231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161</v>
      </c>
      <c r="AU132" s="19" t="s">
        <v>81</v>
      </c>
    </row>
    <row r="133" s="2" customFormat="1" ht="24.15" customHeight="1">
      <c r="A133" s="40"/>
      <c r="B133" s="41"/>
      <c r="C133" s="214" t="s">
        <v>214</v>
      </c>
      <c r="D133" s="214" t="s">
        <v>154</v>
      </c>
      <c r="E133" s="215" t="s">
        <v>220</v>
      </c>
      <c r="F133" s="216" t="s">
        <v>221</v>
      </c>
      <c r="G133" s="217" t="s">
        <v>186</v>
      </c>
      <c r="H133" s="218">
        <v>11.9</v>
      </c>
      <c r="I133" s="219"/>
      <c r="J133" s="220">
        <f>ROUND(I133*H133,2)</f>
        <v>0</v>
      </c>
      <c r="K133" s="216" t="s">
        <v>158</v>
      </c>
      <c r="L133" s="46"/>
      <c r="M133" s="221" t="s">
        <v>19</v>
      </c>
      <c r="N133" s="222" t="s">
        <v>43</v>
      </c>
      <c r="O133" s="86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5" t="s">
        <v>159</v>
      </c>
      <c r="AT133" s="225" t="s">
        <v>154</v>
      </c>
      <c r="AU133" s="225" t="s">
        <v>81</v>
      </c>
      <c r="AY133" s="19" t="s">
        <v>152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9" t="s">
        <v>79</v>
      </c>
      <c r="BK133" s="226">
        <f>ROUND(I133*H133,2)</f>
        <v>0</v>
      </c>
      <c r="BL133" s="19" t="s">
        <v>159</v>
      </c>
      <c r="BM133" s="225" t="s">
        <v>549</v>
      </c>
    </row>
    <row r="134" s="2" customFormat="1">
      <c r="A134" s="40"/>
      <c r="B134" s="41"/>
      <c r="C134" s="42"/>
      <c r="D134" s="227" t="s">
        <v>161</v>
      </c>
      <c r="E134" s="42"/>
      <c r="F134" s="228" t="s">
        <v>223</v>
      </c>
      <c r="G134" s="42"/>
      <c r="H134" s="42"/>
      <c r="I134" s="229"/>
      <c r="J134" s="42"/>
      <c r="K134" s="42"/>
      <c r="L134" s="46"/>
      <c r="M134" s="230"/>
      <c r="N134" s="231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161</v>
      </c>
      <c r="AU134" s="19" t="s">
        <v>81</v>
      </c>
    </row>
    <row r="135" s="13" customFormat="1">
      <c r="A135" s="13"/>
      <c r="B135" s="232"/>
      <c r="C135" s="233"/>
      <c r="D135" s="234" t="s">
        <v>163</v>
      </c>
      <c r="E135" s="235" t="s">
        <v>19</v>
      </c>
      <c r="F135" s="236" t="s">
        <v>534</v>
      </c>
      <c r="G135" s="233"/>
      <c r="H135" s="235" t="s">
        <v>19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163</v>
      </c>
      <c r="AU135" s="242" t="s">
        <v>81</v>
      </c>
      <c r="AV135" s="13" t="s">
        <v>79</v>
      </c>
      <c r="AW135" s="13" t="s">
        <v>33</v>
      </c>
      <c r="AX135" s="13" t="s">
        <v>72</v>
      </c>
      <c r="AY135" s="242" t="s">
        <v>152</v>
      </c>
    </row>
    <row r="136" s="14" customFormat="1">
      <c r="A136" s="14"/>
      <c r="B136" s="243"/>
      <c r="C136" s="244"/>
      <c r="D136" s="234" t="s">
        <v>163</v>
      </c>
      <c r="E136" s="245" t="s">
        <v>19</v>
      </c>
      <c r="F136" s="246" t="s">
        <v>1040</v>
      </c>
      <c r="G136" s="244"/>
      <c r="H136" s="247">
        <v>1.8500000000000001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3" t="s">
        <v>163</v>
      </c>
      <c r="AU136" s="253" t="s">
        <v>81</v>
      </c>
      <c r="AV136" s="14" t="s">
        <v>81</v>
      </c>
      <c r="AW136" s="14" t="s">
        <v>33</v>
      </c>
      <c r="AX136" s="14" t="s">
        <v>72</v>
      </c>
      <c r="AY136" s="253" t="s">
        <v>152</v>
      </c>
    </row>
    <row r="137" s="13" customFormat="1">
      <c r="A137" s="13"/>
      <c r="B137" s="232"/>
      <c r="C137" s="233"/>
      <c r="D137" s="234" t="s">
        <v>163</v>
      </c>
      <c r="E137" s="235" t="s">
        <v>19</v>
      </c>
      <c r="F137" s="236" t="s">
        <v>189</v>
      </c>
      <c r="G137" s="233"/>
      <c r="H137" s="235" t="s">
        <v>19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163</v>
      </c>
      <c r="AU137" s="242" t="s">
        <v>81</v>
      </c>
      <c r="AV137" s="13" t="s">
        <v>79</v>
      </c>
      <c r="AW137" s="13" t="s">
        <v>33</v>
      </c>
      <c r="AX137" s="13" t="s">
        <v>72</v>
      </c>
      <c r="AY137" s="242" t="s">
        <v>152</v>
      </c>
    </row>
    <row r="138" s="14" customFormat="1">
      <c r="A138" s="14"/>
      <c r="B138" s="243"/>
      <c r="C138" s="244"/>
      <c r="D138" s="234" t="s">
        <v>163</v>
      </c>
      <c r="E138" s="245" t="s">
        <v>19</v>
      </c>
      <c r="F138" s="246" t="s">
        <v>1041</v>
      </c>
      <c r="G138" s="244"/>
      <c r="H138" s="247">
        <v>3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163</v>
      </c>
      <c r="AU138" s="253" t="s">
        <v>81</v>
      </c>
      <c r="AV138" s="14" t="s">
        <v>81</v>
      </c>
      <c r="AW138" s="14" t="s">
        <v>33</v>
      </c>
      <c r="AX138" s="14" t="s">
        <v>72</v>
      </c>
      <c r="AY138" s="253" t="s">
        <v>152</v>
      </c>
    </row>
    <row r="139" s="13" customFormat="1">
      <c r="A139" s="13"/>
      <c r="B139" s="232"/>
      <c r="C139" s="233"/>
      <c r="D139" s="234" t="s">
        <v>163</v>
      </c>
      <c r="E139" s="235" t="s">
        <v>19</v>
      </c>
      <c r="F139" s="236" t="s">
        <v>225</v>
      </c>
      <c r="G139" s="233"/>
      <c r="H139" s="235" t="s">
        <v>19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163</v>
      </c>
      <c r="AU139" s="242" t="s">
        <v>81</v>
      </c>
      <c r="AV139" s="13" t="s">
        <v>79</v>
      </c>
      <c r="AW139" s="13" t="s">
        <v>33</v>
      </c>
      <c r="AX139" s="13" t="s">
        <v>72</v>
      </c>
      <c r="AY139" s="242" t="s">
        <v>152</v>
      </c>
    </row>
    <row r="140" s="14" customFormat="1">
      <c r="A140" s="14"/>
      <c r="B140" s="243"/>
      <c r="C140" s="244"/>
      <c r="D140" s="234" t="s">
        <v>163</v>
      </c>
      <c r="E140" s="245" t="s">
        <v>19</v>
      </c>
      <c r="F140" s="246" t="s">
        <v>1042</v>
      </c>
      <c r="G140" s="244"/>
      <c r="H140" s="247">
        <v>7.0499999999999998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3" t="s">
        <v>163</v>
      </c>
      <c r="AU140" s="253" t="s">
        <v>81</v>
      </c>
      <c r="AV140" s="14" t="s">
        <v>81</v>
      </c>
      <c r="AW140" s="14" t="s">
        <v>33</v>
      </c>
      <c r="AX140" s="14" t="s">
        <v>72</v>
      </c>
      <c r="AY140" s="253" t="s">
        <v>152</v>
      </c>
    </row>
    <row r="141" s="15" customFormat="1">
      <c r="A141" s="15"/>
      <c r="B141" s="254"/>
      <c r="C141" s="255"/>
      <c r="D141" s="234" t="s">
        <v>163</v>
      </c>
      <c r="E141" s="256" t="s">
        <v>19</v>
      </c>
      <c r="F141" s="257" t="s">
        <v>194</v>
      </c>
      <c r="G141" s="255"/>
      <c r="H141" s="258">
        <v>11.9</v>
      </c>
      <c r="I141" s="259"/>
      <c r="J141" s="255"/>
      <c r="K141" s="255"/>
      <c r="L141" s="260"/>
      <c r="M141" s="261"/>
      <c r="N141" s="262"/>
      <c r="O141" s="262"/>
      <c r="P141" s="262"/>
      <c r="Q141" s="262"/>
      <c r="R141" s="262"/>
      <c r="S141" s="262"/>
      <c r="T141" s="263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4" t="s">
        <v>163</v>
      </c>
      <c r="AU141" s="264" t="s">
        <v>81</v>
      </c>
      <c r="AV141" s="15" t="s">
        <v>159</v>
      </c>
      <c r="AW141" s="15" t="s">
        <v>33</v>
      </c>
      <c r="AX141" s="15" t="s">
        <v>79</v>
      </c>
      <c r="AY141" s="264" t="s">
        <v>152</v>
      </c>
    </row>
    <row r="142" s="2" customFormat="1" ht="16.5" customHeight="1">
      <c r="A142" s="40"/>
      <c r="B142" s="41"/>
      <c r="C142" s="265" t="s">
        <v>219</v>
      </c>
      <c r="D142" s="265" t="s">
        <v>228</v>
      </c>
      <c r="E142" s="266" t="s">
        <v>229</v>
      </c>
      <c r="F142" s="267" t="s">
        <v>230</v>
      </c>
      <c r="G142" s="268" t="s">
        <v>231</v>
      </c>
      <c r="H142" s="269">
        <v>23.800000000000001</v>
      </c>
      <c r="I142" s="270"/>
      <c r="J142" s="271">
        <f>ROUND(I142*H142,2)</f>
        <v>0</v>
      </c>
      <c r="K142" s="267" t="s">
        <v>158</v>
      </c>
      <c r="L142" s="272"/>
      <c r="M142" s="273" t="s">
        <v>19</v>
      </c>
      <c r="N142" s="274" t="s">
        <v>43</v>
      </c>
      <c r="O142" s="86"/>
      <c r="P142" s="223">
        <f>O142*H142</f>
        <v>0</v>
      </c>
      <c r="Q142" s="223">
        <v>1</v>
      </c>
      <c r="R142" s="223">
        <f>Q142*H142</f>
        <v>23.800000000000001</v>
      </c>
      <c r="S142" s="223">
        <v>0</v>
      </c>
      <c r="T142" s="224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5" t="s">
        <v>208</v>
      </c>
      <c r="AT142" s="225" t="s">
        <v>228</v>
      </c>
      <c r="AU142" s="225" t="s">
        <v>81</v>
      </c>
      <c r="AY142" s="19" t="s">
        <v>152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9" t="s">
        <v>79</v>
      </c>
      <c r="BK142" s="226">
        <f>ROUND(I142*H142,2)</f>
        <v>0</v>
      </c>
      <c r="BL142" s="19" t="s">
        <v>159</v>
      </c>
      <c r="BM142" s="225" t="s">
        <v>553</v>
      </c>
    </row>
    <row r="143" s="14" customFormat="1">
      <c r="A143" s="14"/>
      <c r="B143" s="243"/>
      <c r="C143" s="244"/>
      <c r="D143" s="234" t="s">
        <v>163</v>
      </c>
      <c r="E143" s="245" t="s">
        <v>19</v>
      </c>
      <c r="F143" s="246" t="s">
        <v>1043</v>
      </c>
      <c r="G143" s="244"/>
      <c r="H143" s="247">
        <v>23.800000000000001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3" t="s">
        <v>163</v>
      </c>
      <c r="AU143" s="253" t="s">
        <v>81</v>
      </c>
      <c r="AV143" s="14" t="s">
        <v>81</v>
      </c>
      <c r="AW143" s="14" t="s">
        <v>33</v>
      </c>
      <c r="AX143" s="14" t="s">
        <v>79</v>
      </c>
      <c r="AY143" s="253" t="s">
        <v>152</v>
      </c>
    </row>
    <row r="144" s="2" customFormat="1" ht="24.15" customHeight="1">
      <c r="A144" s="40"/>
      <c r="B144" s="41"/>
      <c r="C144" s="214" t="s">
        <v>227</v>
      </c>
      <c r="D144" s="214" t="s">
        <v>154</v>
      </c>
      <c r="E144" s="215" t="s">
        <v>234</v>
      </c>
      <c r="F144" s="216" t="s">
        <v>235</v>
      </c>
      <c r="G144" s="217" t="s">
        <v>231</v>
      </c>
      <c r="H144" s="218">
        <v>96.328999999999994</v>
      </c>
      <c r="I144" s="219"/>
      <c r="J144" s="220">
        <f>ROUND(I144*H144,2)</f>
        <v>0</v>
      </c>
      <c r="K144" s="216" t="s">
        <v>158</v>
      </c>
      <c r="L144" s="46"/>
      <c r="M144" s="221" t="s">
        <v>19</v>
      </c>
      <c r="N144" s="222" t="s">
        <v>43</v>
      </c>
      <c r="O144" s="86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5" t="s">
        <v>159</v>
      </c>
      <c r="AT144" s="225" t="s">
        <v>154</v>
      </c>
      <c r="AU144" s="225" t="s">
        <v>81</v>
      </c>
      <c r="AY144" s="19" t="s">
        <v>152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9" t="s">
        <v>79</v>
      </c>
      <c r="BK144" s="226">
        <f>ROUND(I144*H144,2)</f>
        <v>0</v>
      </c>
      <c r="BL144" s="19" t="s">
        <v>159</v>
      </c>
      <c r="BM144" s="225" t="s">
        <v>555</v>
      </c>
    </row>
    <row r="145" s="2" customFormat="1">
      <c r="A145" s="40"/>
      <c r="B145" s="41"/>
      <c r="C145" s="42"/>
      <c r="D145" s="227" t="s">
        <v>161</v>
      </c>
      <c r="E145" s="42"/>
      <c r="F145" s="228" t="s">
        <v>237</v>
      </c>
      <c r="G145" s="42"/>
      <c r="H145" s="42"/>
      <c r="I145" s="229"/>
      <c r="J145" s="42"/>
      <c r="K145" s="42"/>
      <c r="L145" s="46"/>
      <c r="M145" s="230"/>
      <c r="N145" s="231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161</v>
      </c>
      <c r="AU145" s="19" t="s">
        <v>81</v>
      </c>
    </row>
    <row r="146" s="14" customFormat="1">
      <c r="A146" s="14"/>
      <c r="B146" s="243"/>
      <c r="C146" s="244"/>
      <c r="D146" s="234" t="s">
        <v>163</v>
      </c>
      <c r="E146" s="245" t="s">
        <v>19</v>
      </c>
      <c r="F146" s="246" t="s">
        <v>1044</v>
      </c>
      <c r="G146" s="244"/>
      <c r="H146" s="247">
        <v>96.328999999999994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163</v>
      </c>
      <c r="AU146" s="253" t="s">
        <v>81</v>
      </c>
      <c r="AV146" s="14" t="s">
        <v>81</v>
      </c>
      <c r="AW146" s="14" t="s">
        <v>33</v>
      </c>
      <c r="AX146" s="14" t="s">
        <v>79</v>
      </c>
      <c r="AY146" s="253" t="s">
        <v>152</v>
      </c>
    </row>
    <row r="147" s="2" customFormat="1" ht="24.15" customHeight="1">
      <c r="A147" s="40"/>
      <c r="B147" s="41"/>
      <c r="C147" s="214" t="s">
        <v>8</v>
      </c>
      <c r="D147" s="214" t="s">
        <v>154</v>
      </c>
      <c r="E147" s="215" t="s">
        <v>240</v>
      </c>
      <c r="F147" s="216" t="s">
        <v>241</v>
      </c>
      <c r="G147" s="217" t="s">
        <v>186</v>
      </c>
      <c r="H147" s="218">
        <v>53.515999999999998</v>
      </c>
      <c r="I147" s="219"/>
      <c r="J147" s="220">
        <f>ROUND(I147*H147,2)</f>
        <v>0</v>
      </c>
      <c r="K147" s="216" t="s">
        <v>158</v>
      </c>
      <c r="L147" s="46"/>
      <c r="M147" s="221" t="s">
        <v>19</v>
      </c>
      <c r="N147" s="222" t="s">
        <v>43</v>
      </c>
      <c r="O147" s="86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5" t="s">
        <v>159</v>
      </c>
      <c r="AT147" s="225" t="s">
        <v>154</v>
      </c>
      <c r="AU147" s="225" t="s">
        <v>81</v>
      </c>
      <c r="AY147" s="19" t="s">
        <v>152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9" t="s">
        <v>79</v>
      </c>
      <c r="BK147" s="226">
        <f>ROUND(I147*H147,2)</f>
        <v>0</v>
      </c>
      <c r="BL147" s="19" t="s">
        <v>159</v>
      </c>
      <c r="BM147" s="225" t="s">
        <v>557</v>
      </c>
    </row>
    <row r="148" s="2" customFormat="1">
      <c r="A148" s="40"/>
      <c r="B148" s="41"/>
      <c r="C148" s="42"/>
      <c r="D148" s="227" t="s">
        <v>161</v>
      </c>
      <c r="E148" s="42"/>
      <c r="F148" s="228" t="s">
        <v>243</v>
      </c>
      <c r="G148" s="42"/>
      <c r="H148" s="42"/>
      <c r="I148" s="229"/>
      <c r="J148" s="42"/>
      <c r="K148" s="42"/>
      <c r="L148" s="46"/>
      <c r="M148" s="230"/>
      <c r="N148" s="231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161</v>
      </c>
      <c r="AU148" s="19" t="s">
        <v>81</v>
      </c>
    </row>
    <row r="149" s="14" customFormat="1">
      <c r="A149" s="14"/>
      <c r="B149" s="243"/>
      <c r="C149" s="244"/>
      <c r="D149" s="234" t="s">
        <v>163</v>
      </c>
      <c r="E149" s="245" t="s">
        <v>19</v>
      </c>
      <c r="F149" s="246" t="s">
        <v>1045</v>
      </c>
      <c r="G149" s="244"/>
      <c r="H149" s="247">
        <v>53.515999999999998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163</v>
      </c>
      <c r="AU149" s="253" t="s">
        <v>81</v>
      </c>
      <c r="AV149" s="14" t="s">
        <v>81</v>
      </c>
      <c r="AW149" s="14" t="s">
        <v>33</v>
      </c>
      <c r="AX149" s="14" t="s">
        <v>79</v>
      </c>
      <c r="AY149" s="253" t="s">
        <v>152</v>
      </c>
    </row>
    <row r="150" s="2" customFormat="1" ht="24.15" customHeight="1">
      <c r="A150" s="40"/>
      <c r="B150" s="41"/>
      <c r="C150" s="214" t="s">
        <v>239</v>
      </c>
      <c r="D150" s="214" t="s">
        <v>154</v>
      </c>
      <c r="E150" s="215" t="s">
        <v>246</v>
      </c>
      <c r="F150" s="216" t="s">
        <v>247</v>
      </c>
      <c r="G150" s="217" t="s">
        <v>186</v>
      </c>
      <c r="H150" s="218">
        <v>8.3599999999999994</v>
      </c>
      <c r="I150" s="219"/>
      <c r="J150" s="220">
        <f>ROUND(I150*H150,2)</f>
        <v>0</v>
      </c>
      <c r="K150" s="216" t="s">
        <v>158</v>
      </c>
      <c r="L150" s="46"/>
      <c r="M150" s="221" t="s">
        <v>19</v>
      </c>
      <c r="N150" s="222" t="s">
        <v>43</v>
      </c>
      <c r="O150" s="86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5" t="s">
        <v>159</v>
      </c>
      <c r="AT150" s="225" t="s">
        <v>154</v>
      </c>
      <c r="AU150" s="225" t="s">
        <v>81</v>
      </c>
      <c r="AY150" s="19" t="s">
        <v>152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9" t="s">
        <v>79</v>
      </c>
      <c r="BK150" s="226">
        <f>ROUND(I150*H150,2)</f>
        <v>0</v>
      </c>
      <c r="BL150" s="19" t="s">
        <v>159</v>
      </c>
      <c r="BM150" s="225" t="s">
        <v>559</v>
      </c>
    </row>
    <row r="151" s="2" customFormat="1">
      <c r="A151" s="40"/>
      <c r="B151" s="41"/>
      <c r="C151" s="42"/>
      <c r="D151" s="227" t="s">
        <v>161</v>
      </c>
      <c r="E151" s="42"/>
      <c r="F151" s="228" t="s">
        <v>249</v>
      </c>
      <c r="G151" s="42"/>
      <c r="H151" s="42"/>
      <c r="I151" s="229"/>
      <c r="J151" s="42"/>
      <c r="K151" s="42"/>
      <c r="L151" s="46"/>
      <c r="M151" s="230"/>
      <c r="N151" s="231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161</v>
      </c>
      <c r="AU151" s="19" t="s">
        <v>81</v>
      </c>
    </row>
    <row r="152" s="13" customFormat="1">
      <c r="A152" s="13"/>
      <c r="B152" s="232"/>
      <c r="C152" s="233"/>
      <c r="D152" s="234" t="s">
        <v>163</v>
      </c>
      <c r="E152" s="235" t="s">
        <v>19</v>
      </c>
      <c r="F152" s="236" t="s">
        <v>250</v>
      </c>
      <c r="G152" s="233"/>
      <c r="H152" s="235" t="s">
        <v>19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163</v>
      </c>
      <c r="AU152" s="242" t="s">
        <v>81</v>
      </c>
      <c r="AV152" s="13" t="s">
        <v>79</v>
      </c>
      <c r="AW152" s="13" t="s">
        <v>33</v>
      </c>
      <c r="AX152" s="13" t="s">
        <v>72</v>
      </c>
      <c r="AY152" s="242" t="s">
        <v>152</v>
      </c>
    </row>
    <row r="153" s="14" customFormat="1">
      <c r="A153" s="14"/>
      <c r="B153" s="243"/>
      <c r="C153" s="244"/>
      <c r="D153" s="234" t="s">
        <v>163</v>
      </c>
      <c r="E153" s="245" t="s">
        <v>19</v>
      </c>
      <c r="F153" s="246" t="s">
        <v>1046</v>
      </c>
      <c r="G153" s="244"/>
      <c r="H153" s="247">
        <v>34.055999999999997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3" t="s">
        <v>163</v>
      </c>
      <c r="AU153" s="253" t="s">
        <v>81</v>
      </c>
      <c r="AV153" s="14" t="s">
        <v>81</v>
      </c>
      <c r="AW153" s="14" t="s">
        <v>33</v>
      </c>
      <c r="AX153" s="14" t="s">
        <v>72</v>
      </c>
      <c r="AY153" s="253" t="s">
        <v>152</v>
      </c>
    </row>
    <row r="154" s="14" customFormat="1">
      <c r="A154" s="14"/>
      <c r="B154" s="243"/>
      <c r="C154" s="244"/>
      <c r="D154" s="234" t="s">
        <v>163</v>
      </c>
      <c r="E154" s="245" t="s">
        <v>19</v>
      </c>
      <c r="F154" s="246" t="s">
        <v>1047</v>
      </c>
      <c r="G154" s="244"/>
      <c r="H154" s="247">
        <v>-3.7839999999999998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163</v>
      </c>
      <c r="AU154" s="253" t="s">
        <v>81</v>
      </c>
      <c r="AV154" s="14" t="s">
        <v>81</v>
      </c>
      <c r="AW154" s="14" t="s">
        <v>33</v>
      </c>
      <c r="AX154" s="14" t="s">
        <v>72</v>
      </c>
      <c r="AY154" s="253" t="s">
        <v>152</v>
      </c>
    </row>
    <row r="155" s="14" customFormat="1">
      <c r="A155" s="14"/>
      <c r="B155" s="243"/>
      <c r="C155" s="244"/>
      <c r="D155" s="234" t="s">
        <v>163</v>
      </c>
      <c r="E155" s="245" t="s">
        <v>19</v>
      </c>
      <c r="F155" s="246" t="s">
        <v>1048</v>
      </c>
      <c r="G155" s="244"/>
      <c r="H155" s="247">
        <v>-21.911999999999999</v>
      </c>
      <c r="I155" s="248"/>
      <c r="J155" s="244"/>
      <c r="K155" s="244"/>
      <c r="L155" s="249"/>
      <c r="M155" s="250"/>
      <c r="N155" s="251"/>
      <c r="O155" s="251"/>
      <c r="P155" s="251"/>
      <c r="Q155" s="251"/>
      <c r="R155" s="251"/>
      <c r="S155" s="251"/>
      <c r="T155" s="25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3" t="s">
        <v>163</v>
      </c>
      <c r="AU155" s="253" t="s">
        <v>81</v>
      </c>
      <c r="AV155" s="14" t="s">
        <v>81</v>
      </c>
      <c r="AW155" s="14" t="s">
        <v>33</v>
      </c>
      <c r="AX155" s="14" t="s">
        <v>72</v>
      </c>
      <c r="AY155" s="253" t="s">
        <v>152</v>
      </c>
    </row>
    <row r="156" s="15" customFormat="1">
      <c r="A156" s="15"/>
      <c r="B156" s="254"/>
      <c r="C156" s="255"/>
      <c r="D156" s="234" t="s">
        <v>163</v>
      </c>
      <c r="E156" s="256" t="s">
        <v>19</v>
      </c>
      <c r="F156" s="257" t="s">
        <v>194</v>
      </c>
      <c r="G156" s="255"/>
      <c r="H156" s="258">
        <v>8.3599999999999994</v>
      </c>
      <c r="I156" s="259"/>
      <c r="J156" s="255"/>
      <c r="K156" s="255"/>
      <c r="L156" s="260"/>
      <c r="M156" s="261"/>
      <c r="N156" s="262"/>
      <c r="O156" s="262"/>
      <c r="P156" s="262"/>
      <c r="Q156" s="262"/>
      <c r="R156" s="262"/>
      <c r="S156" s="262"/>
      <c r="T156" s="263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4" t="s">
        <v>163</v>
      </c>
      <c r="AU156" s="264" t="s">
        <v>81</v>
      </c>
      <c r="AV156" s="15" t="s">
        <v>159</v>
      </c>
      <c r="AW156" s="15" t="s">
        <v>33</v>
      </c>
      <c r="AX156" s="15" t="s">
        <v>79</v>
      </c>
      <c r="AY156" s="264" t="s">
        <v>152</v>
      </c>
    </row>
    <row r="157" s="2" customFormat="1" ht="16.5" customHeight="1">
      <c r="A157" s="40"/>
      <c r="B157" s="41"/>
      <c r="C157" s="265" t="s">
        <v>245</v>
      </c>
      <c r="D157" s="265" t="s">
        <v>228</v>
      </c>
      <c r="E157" s="266" t="s">
        <v>255</v>
      </c>
      <c r="F157" s="267" t="s">
        <v>256</v>
      </c>
      <c r="G157" s="268" t="s">
        <v>231</v>
      </c>
      <c r="H157" s="269">
        <v>16.719999999999999</v>
      </c>
      <c r="I157" s="270"/>
      <c r="J157" s="271">
        <f>ROUND(I157*H157,2)</f>
        <v>0</v>
      </c>
      <c r="K157" s="267" t="s">
        <v>158</v>
      </c>
      <c r="L157" s="272"/>
      <c r="M157" s="273" t="s">
        <v>19</v>
      </c>
      <c r="N157" s="274" t="s">
        <v>43</v>
      </c>
      <c r="O157" s="86"/>
      <c r="P157" s="223">
        <f>O157*H157</f>
        <v>0</v>
      </c>
      <c r="Q157" s="223">
        <v>1</v>
      </c>
      <c r="R157" s="223">
        <f>Q157*H157</f>
        <v>16.719999999999999</v>
      </c>
      <c r="S157" s="223">
        <v>0</v>
      </c>
      <c r="T157" s="224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5" t="s">
        <v>208</v>
      </c>
      <c r="AT157" s="225" t="s">
        <v>228</v>
      </c>
      <c r="AU157" s="225" t="s">
        <v>81</v>
      </c>
      <c r="AY157" s="19" t="s">
        <v>152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9" t="s">
        <v>79</v>
      </c>
      <c r="BK157" s="226">
        <f>ROUND(I157*H157,2)</f>
        <v>0</v>
      </c>
      <c r="BL157" s="19" t="s">
        <v>159</v>
      </c>
      <c r="BM157" s="225" t="s">
        <v>563</v>
      </c>
    </row>
    <row r="158" s="14" customFormat="1">
      <c r="A158" s="14"/>
      <c r="B158" s="243"/>
      <c r="C158" s="244"/>
      <c r="D158" s="234" t="s">
        <v>163</v>
      </c>
      <c r="E158" s="245" t="s">
        <v>19</v>
      </c>
      <c r="F158" s="246" t="s">
        <v>1049</v>
      </c>
      <c r="G158" s="244"/>
      <c r="H158" s="247">
        <v>16.719999999999999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3" t="s">
        <v>163</v>
      </c>
      <c r="AU158" s="253" t="s">
        <v>81</v>
      </c>
      <c r="AV158" s="14" t="s">
        <v>81</v>
      </c>
      <c r="AW158" s="14" t="s">
        <v>33</v>
      </c>
      <c r="AX158" s="14" t="s">
        <v>79</v>
      </c>
      <c r="AY158" s="253" t="s">
        <v>152</v>
      </c>
    </row>
    <row r="159" s="2" customFormat="1" ht="24.15" customHeight="1">
      <c r="A159" s="40"/>
      <c r="B159" s="41"/>
      <c r="C159" s="214" t="s">
        <v>254</v>
      </c>
      <c r="D159" s="214" t="s">
        <v>154</v>
      </c>
      <c r="E159" s="215" t="s">
        <v>260</v>
      </c>
      <c r="F159" s="216" t="s">
        <v>261</v>
      </c>
      <c r="G159" s="217" t="s">
        <v>157</v>
      </c>
      <c r="H159" s="218">
        <v>9.5</v>
      </c>
      <c r="I159" s="219"/>
      <c r="J159" s="220">
        <f>ROUND(I159*H159,2)</f>
        <v>0</v>
      </c>
      <c r="K159" s="216" t="s">
        <v>158</v>
      </c>
      <c r="L159" s="46"/>
      <c r="M159" s="221" t="s">
        <v>19</v>
      </c>
      <c r="N159" s="222" t="s">
        <v>43</v>
      </c>
      <c r="O159" s="86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5" t="s">
        <v>159</v>
      </c>
      <c r="AT159" s="225" t="s">
        <v>154</v>
      </c>
      <c r="AU159" s="225" t="s">
        <v>81</v>
      </c>
      <c r="AY159" s="19" t="s">
        <v>152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9" t="s">
        <v>79</v>
      </c>
      <c r="BK159" s="226">
        <f>ROUND(I159*H159,2)</f>
        <v>0</v>
      </c>
      <c r="BL159" s="19" t="s">
        <v>159</v>
      </c>
      <c r="BM159" s="225" t="s">
        <v>565</v>
      </c>
    </row>
    <row r="160" s="2" customFormat="1">
      <c r="A160" s="40"/>
      <c r="B160" s="41"/>
      <c r="C160" s="42"/>
      <c r="D160" s="227" t="s">
        <v>161</v>
      </c>
      <c r="E160" s="42"/>
      <c r="F160" s="228" t="s">
        <v>263</v>
      </c>
      <c r="G160" s="42"/>
      <c r="H160" s="42"/>
      <c r="I160" s="229"/>
      <c r="J160" s="42"/>
      <c r="K160" s="42"/>
      <c r="L160" s="46"/>
      <c r="M160" s="230"/>
      <c r="N160" s="231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161</v>
      </c>
      <c r="AU160" s="19" t="s">
        <v>81</v>
      </c>
    </row>
    <row r="161" s="14" customFormat="1">
      <c r="A161" s="14"/>
      <c r="B161" s="243"/>
      <c r="C161" s="244"/>
      <c r="D161" s="234" t="s">
        <v>163</v>
      </c>
      <c r="E161" s="245" t="s">
        <v>19</v>
      </c>
      <c r="F161" s="246" t="s">
        <v>773</v>
      </c>
      <c r="G161" s="244"/>
      <c r="H161" s="247">
        <v>9.5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163</v>
      </c>
      <c r="AU161" s="253" t="s">
        <v>81</v>
      </c>
      <c r="AV161" s="14" t="s">
        <v>81</v>
      </c>
      <c r="AW161" s="14" t="s">
        <v>33</v>
      </c>
      <c r="AX161" s="14" t="s">
        <v>79</v>
      </c>
      <c r="AY161" s="253" t="s">
        <v>152</v>
      </c>
    </row>
    <row r="162" s="2" customFormat="1" ht="16.5" customHeight="1">
      <c r="A162" s="40"/>
      <c r="B162" s="41"/>
      <c r="C162" s="265" t="s">
        <v>259</v>
      </c>
      <c r="D162" s="265" t="s">
        <v>228</v>
      </c>
      <c r="E162" s="266" t="s">
        <v>266</v>
      </c>
      <c r="F162" s="267" t="s">
        <v>267</v>
      </c>
      <c r="G162" s="268" t="s">
        <v>268</v>
      </c>
      <c r="H162" s="269">
        <v>0.19</v>
      </c>
      <c r="I162" s="270"/>
      <c r="J162" s="271">
        <f>ROUND(I162*H162,2)</f>
        <v>0</v>
      </c>
      <c r="K162" s="267" t="s">
        <v>158</v>
      </c>
      <c r="L162" s="272"/>
      <c r="M162" s="273" t="s">
        <v>19</v>
      </c>
      <c r="N162" s="274" t="s">
        <v>43</v>
      </c>
      <c r="O162" s="86"/>
      <c r="P162" s="223">
        <f>O162*H162</f>
        <v>0</v>
      </c>
      <c r="Q162" s="223">
        <v>0.001</v>
      </c>
      <c r="R162" s="223">
        <f>Q162*H162</f>
        <v>0.00019000000000000001</v>
      </c>
      <c r="S162" s="223">
        <v>0</v>
      </c>
      <c r="T162" s="224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5" t="s">
        <v>208</v>
      </c>
      <c r="AT162" s="225" t="s">
        <v>228</v>
      </c>
      <c r="AU162" s="225" t="s">
        <v>81</v>
      </c>
      <c r="AY162" s="19" t="s">
        <v>152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9" t="s">
        <v>79</v>
      </c>
      <c r="BK162" s="226">
        <f>ROUND(I162*H162,2)</f>
        <v>0</v>
      </c>
      <c r="BL162" s="19" t="s">
        <v>159</v>
      </c>
      <c r="BM162" s="225" t="s">
        <v>567</v>
      </c>
    </row>
    <row r="163" s="14" customFormat="1">
      <c r="A163" s="14"/>
      <c r="B163" s="243"/>
      <c r="C163" s="244"/>
      <c r="D163" s="234" t="s">
        <v>163</v>
      </c>
      <c r="E163" s="244"/>
      <c r="F163" s="246" t="s">
        <v>774</v>
      </c>
      <c r="G163" s="244"/>
      <c r="H163" s="247">
        <v>0.19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3" t="s">
        <v>163</v>
      </c>
      <c r="AU163" s="253" t="s">
        <v>81</v>
      </c>
      <c r="AV163" s="14" t="s">
        <v>81</v>
      </c>
      <c r="AW163" s="14" t="s">
        <v>4</v>
      </c>
      <c r="AX163" s="14" t="s">
        <v>79</v>
      </c>
      <c r="AY163" s="253" t="s">
        <v>152</v>
      </c>
    </row>
    <row r="164" s="2" customFormat="1" ht="21.75" customHeight="1">
      <c r="A164" s="40"/>
      <c r="B164" s="41"/>
      <c r="C164" s="214" t="s">
        <v>265</v>
      </c>
      <c r="D164" s="214" t="s">
        <v>154</v>
      </c>
      <c r="E164" s="215" t="s">
        <v>272</v>
      </c>
      <c r="F164" s="216" t="s">
        <v>273</v>
      </c>
      <c r="G164" s="217" t="s">
        <v>157</v>
      </c>
      <c r="H164" s="218">
        <v>23.800000000000001</v>
      </c>
      <c r="I164" s="219"/>
      <c r="J164" s="220">
        <f>ROUND(I164*H164,2)</f>
        <v>0</v>
      </c>
      <c r="K164" s="216" t="s">
        <v>158</v>
      </c>
      <c r="L164" s="46"/>
      <c r="M164" s="221" t="s">
        <v>19</v>
      </c>
      <c r="N164" s="222" t="s">
        <v>43</v>
      </c>
      <c r="O164" s="86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5" t="s">
        <v>159</v>
      </c>
      <c r="AT164" s="225" t="s">
        <v>154</v>
      </c>
      <c r="AU164" s="225" t="s">
        <v>81</v>
      </c>
      <c r="AY164" s="19" t="s">
        <v>152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9" t="s">
        <v>79</v>
      </c>
      <c r="BK164" s="226">
        <f>ROUND(I164*H164,2)</f>
        <v>0</v>
      </c>
      <c r="BL164" s="19" t="s">
        <v>159</v>
      </c>
      <c r="BM164" s="225" t="s">
        <v>569</v>
      </c>
    </row>
    <row r="165" s="2" customFormat="1">
      <c r="A165" s="40"/>
      <c r="B165" s="41"/>
      <c r="C165" s="42"/>
      <c r="D165" s="227" t="s">
        <v>161</v>
      </c>
      <c r="E165" s="42"/>
      <c r="F165" s="228" t="s">
        <v>275</v>
      </c>
      <c r="G165" s="42"/>
      <c r="H165" s="42"/>
      <c r="I165" s="229"/>
      <c r="J165" s="42"/>
      <c r="K165" s="42"/>
      <c r="L165" s="46"/>
      <c r="M165" s="230"/>
      <c r="N165" s="231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161</v>
      </c>
      <c r="AU165" s="19" t="s">
        <v>81</v>
      </c>
    </row>
    <row r="166" s="13" customFormat="1">
      <c r="A166" s="13"/>
      <c r="B166" s="232"/>
      <c r="C166" s="233"/>
      <c r="D166" s="234" t="s">
        <v>163</v>
      </c>
      <c r="E166" s="235" t="s">
        <v>19</v>
      </c>
      <c r="F166" s="236" t="s">
        <v>534</v>
      </c>
      <c r="G166" s="233"/>
      <c r="H166" s="235" t="s">
        <v>19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163</v>
      </c>
      <c r="AU166" s="242" t="s">
        <v>81</v>
      </c>
      <c r="AV166" s="13" t="s">
        <v>79</v>
      </c>
      <c r="AW166" s="13" t="s">
        <v>33</v>
      </c>
      <c r="AX166" s="13" t="s">
        <v>72</v>
      </c>
      <c r="AY166" s="242" t="s">
        <v>152</v>
      </c>
    </row>
    <row r="167" s="14" customFormat="1">
      <c r="A167" s="14"/>
      <c r="B167" s="243"/>
      <c r="C167" s="244"/>
      <c r="D167" s="234" t="s">
        <v>163</v>
      </c>
      <c r="E167" s="245" t="s">
        <v>19</v>
      </c>
      <c r="F167" s="246" t="s">
        <v>1050</v>
      </c>
      <c r="G167" s="244"/>
      <c r="H167" s="247">
        <v>3.7000000000000002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3" t="s">
        <v>163</v>
      </c>
      <c r="AU167" s="253" t="s">
        <v>81</v>
      </c>
      <c r="AV167" s="14" t="s">
        <v>81</v>
      </c>
      <c r="AW167" s="14" t="s">
        <v>33</v>
      </c>
      <c r="AX167" s="14" t="s">
        <v>72</v>
      </c>
      <c r="AY167" s="253" t="s">
        <v>152</v>
      </c>
    </row>
    <row r="168" s="13" customFormat="1">
      <c r="A168" s="13"/>
      <c r="B168" s="232"/>
      <c r="C168" s="233"/>
      <c r="D168" s="234" t="s">
        <v>163</v>
      </c>
      <c r="E168" s="235" t="s">
        <v>19</v>
      </c>
      <c r="F168" s="236" t="s">
        <v>189</v>
      </c>
      <c r="G168" s="233"/>
      <c r="H168" s="235" t="s">
        <v>19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163</v>
      </c>
      <c r="AU168" s="242" t="s">
        <v>81</v>
      </c>
      <c r="AV168" s="13" t="s">
        <v>79</v>
      </c>
      <c r="AW168" s="13" t="s">
        <v>33</v>
      </c>
      <c r="AX168" s="13" t="s">
        <v>72</v>
      </c>
      <c r="AY168" s="242" t="s">
        <v>152</v>
      </c>
    </row>
    <row r="169" s="14" customFormat="1">
      <c r="A169" s="14"/>
      <c r="B169" s="243"/>
      <c r="C169" s="244"/>
      <c r="D169" s="234" t="s">
        <v>163</v>
      </c>
      <c r="E169" s="245" t="s">
        <v>19</v>
      </c>
      <c r="F169" s="246" t="s">
        <v>195</v>
      </c>
      <c r="G169" s="244"/>
      <c r="H169" s="247">
        <v>6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3" t="s">
        <v>163</v>
      </c>
      <c r="AU169" s="253" t="s">
        <v>81</v>
      </c>
      <c r="AV169" s="14" t="s">
        <v>81</v>
      </c>
      <c r="AW169" s="14" t="s">
        <v>33</v>
      </c>
      <c r="AX169" s="14" t="s">
        <v>72</v>
      </c>
      <c r="AY169" s="253" t="s">
        <v>152</v>
      </c>
    </row>
    <row r="170" s="13" customFormat="1">
      <c r="A170" s="13"/>
      <c r="B170" s="232"/>
      <c r="C170" s="233"/>
      <c r="D170" s="234" t="s">
        <v>163</v>
      </c>
      <c r="E170" s="235" t="s">
        <v>19</v>
      </c>
      <c r="F170" s="236" t="s">
        <v>225</v>
      </c>
      <c r="G170" s="233"/>
      <c r="H170" s="235" t="s">
        <v>19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163</v>
      </c>
      <c r="AU170" s="242" t="s">
        <v>81</v>
      </c>
      <c r="AV170" s="13" t="s">
        <v>79</v>
      </c>
      <c r="AW170" s="13" t="s">
        <v>33</v>
      </c>
      <c r="AX170" s="13" t="s">
        <v>72</v>
      </c>
      <c r="AY170" s="242" t="s">
        <v>152</v>
      </c>
    </row>
    <row r="171" s="14" customFormat="1">
      <c r="A171" s="14"/>
      <c r="B171" s="243"/>
      <c r="C171" s="244"/>
      <c r="D171" s="234" t="s">
        <v>163</v>
      </c>
      <c r="E171" s="245" t="s">
        <v>19</v>
      </c>
      <c r="F171" s="246" t="s">
        <v>1051</v>
      </c>
      <c r="G171" s="244"/>
      <c r="H171" s="247">
        <v>14.1</v>
      </c>
      <c r="I171" s="248"/>
      <c r="J171" s="244"/>
      <c r="K171" s="244"/>
      <c r="L171" s="249"/>
      <c r="M171" s="250"/>
      <c r="N171" s="251"/>
      <c r="O171" s="251"/>
      <c r="P171" s="251"/>
      <c r="Q171" s="251"/>
      <c r="R171" s="251"/>
      <c r="S171" s="251"/>
      <c r="T171" s="25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3" t="s">
        <v>163</v>
      </c>
      <c r="AU171" s="253" t="s">
        <v>81</v>
      </c>
      <c r="AV171" s="14" t="s">
        <v>81</v>
      </c>
      <c r="AW171" s="14" t="s">
        <v>33</v>
      </c>
      <c r="AX171" s="14" t="s">
        <v>72</v>
      </c>
      <c r="AY171" s="253" t="s">
        <v>152</v>
      </c>
    </row>
    <row r="172" s="15" customFormat="1">
      <c r="A172" s="15"/>
      <c r="B172" s="254"/>
      <c r="C172" s="255"/>
      <c r="D172" s="234" t="s">
        <v>163</v>
      </c>
      <c r="E172" s="256" t="s">
        <v>19</v>
      </c>
      <c r="F172" s="257" t="s">
        <v>194</v>
      </c>
      <c r="G172" s="255"/>
      <c r="H172" s="258">
        <v>23.800000000000001</v>
      </c>
      <c r="I172" s="259"/>
      <c r="J172" s="255"/>
      <c r="K172" s="255"/>
      <c r="L172" s="260"/>
      <c r="M172" s="261"/>
      <c r="N172" s="262"/>
      <c r="O172" s="262"/>
      <c r="P172" s="262"/>
      <c r="Q172" s="262"/>
      <c r="R172" s="262"/>
      <c r="S172" s="262"/>
      <c r="T172" s="263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4" t="s">
        <v>163</v>
      </c>
      <c r="AU172" s="264" t="s">
        <v>81</v>
      </c>
      <c r="AV172" s="15" t="s">
        <v>159</v>
      </c>
      <c r="AW172" s="15" t="s">
        <v>33</v>
      </c>
      <c r="AX172" s="15" t="s">
        <v>79</v>
      </c>
      <c r="AY172" s="264" t="s">
        <v>152</v>
      </c>
    </row>
    <row r="173" s="2" customFormat="1" ht="21.75" customHeight="1">
      <c r="A173" s="40"/>
      <c r="B173" s="41"/>
      <c r="C173" s="214" t="s">
        <v>271</v>
      </c>
      <c r="D173" s="214" t="s">
        <v>154</v>
      </c>
      <c r="E173" s="215" t="s">
        <v>279</v>
      </c>
      <c r="F173" s="216" t="s">
        <v>280</v>
      </c>
      <c r="G173" s="217" t="s">
        <v>157</v>
      </c>
      <c r="H173" s="218">
        <v>28.5</v>
      </c>
      <c r="I173" s="219"/>
      <c r="J173" s="220">
        <f>ROUND(I173*H173,2)</f>
        <v>0</v>
      </c>
      <c r="K173" s="216" t="s">
        <v>158</v>
      </c>
      <c r="L173" s="46"/>
      <c r="M173" s="221" t="s">
        <v>19</v>
      </c>
      <c r="N173" s="222" t="s">
        <v>43</v>
      </c>
      <c r="O173" s="86"/>
      <c r="P173" s="223">
        <f>O173*H173</f>
        <v>0</v>
      </c>
      <c r="Q173" s="223">
        <v>0</v>
      </c>
      <c r="R173" s="223">
        <f>Q173*H173</f>
        <v>0</v>
      </c>
      <c r="S173" s="223">
        <v>0</v>
      </c>
      <c r="T173" s="224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5" t="s">
        <v>159</v>
      </c>
      <c r="AT173" s="225" t="s">
        <v>154</v>
      </c>
      <c r="AU173" s="225" t="s">
        <v>81</v>
      </c>
      <c r="AY173" s="19" t="s">
        <v>152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9" t="s">
        <v>79</v>
      </c>
      <c r="BK173" s="226">
        <f>ROUND(I173*H173,2)</f>
        <v>0</v>
      </c>
      <c r="BL173" s="19" t="s">
        <v>159</v>
      </c>
      <c r="BM173" s="225" t="s">
        <v>573</v>
      </c>
    </row>
    <row r="174" s="2" customFormat="1">
      <c r="A174" s="40"/>
      <c r="B174" s="41"/>
      <c r="C174" s="42"/>
      <c r="D174" s="227" t="s">
        <v>161</v>
      </c>
      <c r="E174" s="42"/>
      <c r="F174" s="228" t="s">
        <v>282</v>
      </c>
      <c r="G174" s="42"/>
      <c r="H174" s="42"/>
      <c r="I174" s="229"/>
      <c r="J174" s="42"/>
      <c r="K174" s="42"/>
      <c r="L174" s="46"/>
      <c r="M174" s="230"/>
      <c r="N174" s="231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161</v>
      </c>
      <c r="AU174" s="19" t="s">
        <v>81</v>
      </c>
    </row>
    <row r="175" s="13" customFormat="1">
      <c r="A175" s="13"/>
      <c r="B175" s="232"/>
      <c r="C175" s="233"/>
      <c r="D175" s="234" t="s">
        <v>163</v>
      </c>
      <c r="E175" s="235" t="s">
        <v>19</v>
      </c>
      <c r="F175" s="236" t="s">
        <v>283</v>
      </c>
      <c r="G175" s="233"/>
      <c r="H175" s="235" t="s">
        <v>19</v>
      </c>
      <c r="I175" s="237"/>
      <c r="J175" s="233"/>
      <c r="K175" s="233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163</v>
      </c>
      <c r="AU175" s="242" t="s">
        <v>81</v>
      </c>
      <c r="AV175" s="13" t="s">
        <v>79</v>
      </c>
      <c r="AW175" s="13" t="s">
        <v>33</v>
      </c>
      <c r="AX175" s="13" t="s">
        <v>72</v>
      </c>
      <c r="AY175" s="242" t="s">
        <v>152</v>
      </c>
    </row>
    <row r="176" s="14" customFormat="1">
      <c r="A176" s="14"/>
      <c r="B176" s="243"/>
      <c r="C176" s="244"/>
      <c r="D176" s="234" t="s">
        <v>163</v>
      </c>
      <c r="E176" s="245" t="s">
        <v>19</v>
      </c>
      <c r="F176" s="246" t="s">
        <v>775</v>
      </c>
      <c r="G176" s="244"/>
      <c r="H176" s="247">
        <v>28.5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3" t="s">
        <v>163</v>
      </c>
      <c r="AU176" s="253" t="s">
        <v>81</v>
      </c>
      <c r="AV176" s="14" t="s">
        <v>81</v>
      </c>
      <c r="AW176" s="14" t="s">
        <v>33</v>
      </c>
      <c r="AX176" s="14" t="s">
        <v>79</v>
      </c>
      <c r="AY176" s="253" t="s">
        <v>152</v>
      </c>
    </row>
    <row r="177" s="2" customFormat="1" ht="16.5" customHeight="1">
      <c r="A177" s="40"/>
      <c r="B177" s="41"/>
      <c r="C177" s="265" t="s">
        <v>278</v>
      </c>
      <c r="D177" s="265" t="s">
        <v>228</v>
      </c>
      <c r="E177" s="266" t="s">
        <v>286</v>
      </c>
      <c r="F177" s="267" t="s">
        <v>287</v>
      </c>
      <c r="G177" s="268" t="s">
        <v>231</v>
      </c>
      <c r="H177" s="269">
        <v>2.2799999999999998</v>
      </c>
      <c r="I177" s="270"/>
      <c r="J177" s="271">
        <f>ROUND(I177*H177,2)</f>
        <v>0</v>
      </c>
      <c r="K177" s="267" t="s">
        <v>158</v>
      </c>
      <c r="L177" s="272"/>
      <c r="M177" s="273" t="s">
        <v>19</v>
      </c>
      <c r="N177" s="274" t="s">
        <v>43</v>
      </c>
      <c r="O177" s="86"/>
      <c r="P177" s="223">
        <f>O177*H177</f>
        <v>0</v>
      </c>
      <c r="Q177" s="223">
        <v>1</v>
      </c>
      <c r="R177" s="223">
        <f>Q177*H177</f>
        <v>2.2799999999999998</v>
      </c>
      <c r="S177" s="223">
        <v>0</v>
      </c>
      <c r="T177" s="224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5" t="s">
        <v>208</v>
      </c>
      <c r="AT177" s="225" t="s">
        <v>228</v>
      </c>
      <c r="AU177" s="225" t="s">
        <v>81</v>
      </c>
      <c r="AY177" s="19" t="s">
        <v>152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9" t="s">
        <v>79</v>
      </c>
      <c r="BK177" s="226">
        <f>ROUND(I177*H177,2)</f>
        <v>0</v>
      </c>
      <c r="BL177" s="19" t="s">
        <v>159</v>
      </c>
      <c r="BM177" s="225" t="s">
        <v>575</v>
      </c>
    </row>
    <row r="178" s="14" customFormat="1">
      <c r="A178" s="14"/>
      <c r="B178" s="243"/>
      <c r="C178" s="244"/>
      <c r="D178" s="234" t="s">
        <v>163</v>
      </c>
      <c r="E178" s="245" t="s">
        <v>19</v>
      </c>
      <c r="F178" s="246" t="s">
        <v>776</v>
      </c>
      <c r="G178" s="244"/>
      <c r="H178" s="247">
        <v>2.2799999999999998</v>
      </c>
      <c r="I178" s="248"/>
      <c r="J178" s="244"/>
      <c r="K178" s="244"/>
      <c r="L178" s="249"/>
      <c r="M178" s="250"/>
      <c r="N178" s="251"/>
      <c r="O178" s="251"/>
      <c r="P178" s="251"/>
      <c r="Q178" s="251"/>
      <c r="R178" s="251"/>
      <c r="S178" s="251"/>
      <c r="T178" s="25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3" t="s">
        <v>163</v>
      </c>
      <c r="AU178" s="253" t="s">
        <v>81</v>
      </c>
      <c r="AV178" s="14" t="s">
        <v>81</v>
      </c>
      <c r="AW178" s="14" t="s">
        <v>33</v>
      </c>
      <c r="AX178" s="14" t="s">
        <v>79</v>
      </c>
      <c r="AY178" s="253" t="s">
        <v>152</v>
      </c>
    </row>
    <row r="179" s="12" customFormat="1" ht="22.8" customHeight="1">
      <c r="A179" s="12"/>
      <c r="B179" s="198"/>
      <c r="C179" s="199"/>
      <c r="D179" s="200" t="s">
        <v>71</v>
      </c>
      <c r="E179" s="212" t="s">
        <v>81</v>
      </c>
      <c r="F179" s="212" t="s">
        <v>290</v>
      </c>
      <c r="G179" s="199"/>
      <c r="H179" s="199"/>
      <c r="I179" s="202"/>
      <c r="J179" s="213">
        <f>BK179</f>
        <v>0</v>
      </c>
      <c r="K179" s="199"/>
      <c r="L179" s="204"/>
      <c r="M179" s="205"/>
      <c r="N179" s="206"/>
      <c r="O179" s="206"/>
      <c r="P179" s="207">
        <f>SUM(P180:P188)</f>
        <v>0</v>
      </c>
      <c r="Q179" s="206"/>
      <c r="R179" s="207">
        <f>SUM(R180:R188)</f>
        <v>9.2510068299999979</v>
      </c>
      <c r="S179" s="206"/>
      <c r="T179" s="208">
        <f>SUM(T180:T188)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9" t="s">
        <v>79</v>
      </c>
      <c r="AT179" s="210" t="s">
        <v>71</v>
      </c>
      <c r="AU179" s="210" t="s">
        <v>79</v>
      </c>
      <c r="AY179" s="209" t="s">
        <v>152</v>
      </c>
      <c r="BK179" s="211">
        <f>SUM(BK180:BK188)</f>
        <v>0</v>
      </c>
    </row>
    <row r="180" s="2" customFormat="1" ht="16.5" customHeight="1">
      <c r="A180" s="40"/>
      <c r="B180" s="41"/>
      <c r="C180" s="214" t="s">
        <v>285</v>
      </c>
      <c r="D180" s="214" t="s">
        <v>154</v>
      </c>
      <c r="E180" s="215" t="s">
        <v>291</v>
      </c>
      <c r="F180" s="216" t="s">
        <v>292</v>
      </c>
      <c r="G180" s="217" t="s">
        <v>186</v>
      </c>
      <c r="H180" s="218">
        <v>0.94599999999999995</v>
      </c>
      <c r="I180" s="219"/>
      <c r="J180" s="220">
        <f>ROUND(I180*H180,2)</f>
        <v>0</v>
      </c>
      <c r="K180" s="216" t="s">
        <v>158</v>
      </c>
      <c r="L180" s="46"/>
      <c r="M180" s="221" t="s">
        <v>19</v>
      </c>
      <c r="N180" s="222" t="s">
        <v>43</v>
      </c>
      <c r="O180" s="86"/>
      <c r="P180" s="223">
        <f>O180*H180</f>
        <v>0</v>
      </c>
      <c r="Q180" s="223">
        <v>2.1600000000000001</v>
      </c>
      <c r="R180" s="223">
        <f>Q180*H180</f>
        <v>2.0433599999999998</v>
      </c>
      <c r="S180" s="223">
        <v>0</v>
      </c>
      <c r="T180" s="224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5" t="s">
        <v>159</v>
      </c>
      <c r="AT180" s="225" t="s">
        <v>154</v>
      </c>
      <c r="AU180" s="225" t="s">
        <v>81</v>
      </c>
      <c r="AY180" s="19" t="s">
        <v>152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9" t="s">
        <v>79</v>
      </c>
      <c r="BK180" s="226">
        <f>ROUND(I180*H180,2)</f>
        <v>0</v>
      </c>
      <c r="BL180" s="19" t="s">
        <v>159</v>
      </c>
      <c r="BM180" s="225" t="s">
        <v>577</v>
      </c>
    </row>
    <row r="181" s="2" customFormat="1">
      <c r="A181" s="40"/>
      <c r="B181" s="41"/>
      <c r="C181" s="42"/>
      <c r="D181" s="227" t="s">
        <v>161</v>
      </c>
      <c r="E181" s="42"/>
      <c r="F181" s="228" t="s">
        <v>294</v>
      </c>
      <c r="G181" s="42"/>
      <c r="H181" s="42"/>
      <c r="I181" s="229"/>
      <c r="J181" s="42"/>
      <c r="K181" s="42"/>
      <c r="L181" s="46"/>
      <c r="M181" s="230"/>
      <c r="N181" s="231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161</v>
      </c>
      <c r="AU181" s="19" t="s">
        <v>81</v>
      </c>
    </row>
    <row r="182" s="14" customFormat="1">
      <c r="A182" s="14"/>
      <c r="B182" s="243"/>
      <c r="C182" s="244"/>
      <c r="D182" s="234" t="s">
        <v>163</v>
      </c>
      <c r="E182" s="245" t="s">
        <v>19</v>
      </c>
      <c r="F182" s="246" t="s">
        <v>1052</v>
      </c>
      <c r="G182" s="244"/>
      <c r="H182" s="247">
        <v>0.94599999999999995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3" t="s">
        <v>163</v>
      </c>
      <c r="AU182" s="253" t="s">
        <v>81</v>
      </c>
      <c r="AV182" s="14" t="s">
        <v>81</v>
      </c>
      <c r="AW182" s="14" t="s">
        <v>33</v>
      </c>
      <c r="AX182" s="14" t="s">
        <v>79</v>
      </c>
      <c r="AY182" s="253" t="s">
        <v>152</v>
      </c>
    </row>
    <row r="183" s="2" customFormat="1" ht="21.75" customHeight="1">
      <c r="A183" s="40"/>
      <c r="B183" s="41"/>
      <c r="C183" s="214" t="s">
        <v>7</v>
      </c>
      <c r="D183" s="214" t="s">
        <v>154</v>
      </c>
      <c r="E183" s="215" t="s">
        <v>297</v>
      </c>
      <c r="F183" s="216" t="s">
        <v>298</v>
      </c>
      <c r="G183" s="217" t="s">
        <v>186</v>
      </c>
      <c r="H183" s="218">
        <v>2.8380000000000001</v>
      </c>
      <c r="I183" s="219"/>
      <c r="J183" s="220">
        <f>ROUND(I183*H183,2)</f>
        <v>0</v>
      </c>
      <c r="K183" s="216" t="s">
        <v>158</v>
      </c>
      <c r="L183" s="46"/>
      <c r="M183" s="221" t="s">
        <v>19</v>
      </c>
      <c r="N183" s="222" t="s">
        <v>43</v>
      </c>
      <c r="O183" s="86"/>
      <c r="P183" s="223">
        <f>O183*H183</f>
        <v>0</v>
      </c>
      <c r="Q183" s="223">
        <v>2.5018699999999998</v>
      </c>
      <c r="R183" s="223">
        <f>Q183*H183</f>
        <v>7.1003070599999996</v>
      </c>
      <c r="S183" s="223">
        <v>0</v>
      </c>
      <c r="T183" s="224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5" t="s">
        <v>159</v>
      </c>
      <c r="AT183" s="225" t="s">
        <v>154</v>
      </c>
      <c r="AU183" s="225" t="s">
        <v>81</v>
      </c>
      <c r="AY183" s="19" t="s">
        <v>152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9" t="s">
        <v>79</v>
      </c>
      <c r="BK183" s="226">
        <f>ROUND(I183*H183,2)</f>
        <v>0</v>
      </c>
      <c r="BL183" s="19" t="s">
        <v>159</v>
      </c>
      <c r="BM183" s="225" t="s">
        <v>579</v>
      </c>
    </row>
    <row r="184" s="2" customFormat="1">
      <c r="A184" s="40"/>
      <c r="B184" s="41"/>
      <c r="C184" s="42"/>
      <c r="D184" s="227" t="s">
        <v>161</v>
      </c>
      <c r="E184" s="42"/>
      <c r="F184" s="228" t="s">
        <v>300</v>
      </c>
      <c r="G184" s="42"/>
      <c r="H184" s="42"/>
      <c r="I184" s="229"/>
      <c r="J184" s="42"/>
      <c r="K184" s="42"/>
      <c r="L184" s="46"/>
      <c r="M184" s="230"/>
      <c r="N184" s="231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161</v>
      </c>
      <c r="AU184" s="19" t="s">
        <v>81</v>
      </c>
    </row>
    <row r="185" s="14" customFormat="1">
      <c r="A185" s="14"/>
      <c r="B185" s="243"/>
      <c r="C185" s="244"/>
      <c r="D185" s="234" t="s">
        <v>163</v>
      </c>
      <c r="E185" s="245" t="s">
        <v>19</v>
      </c>
      <c r="F185" s="246" t="s">
        <v>1053</v>
      </c>
      <c r="G185" s="244"/>
      <c r="H185" s="247">
        <v>2.8380000000000001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3" t="s">
        <v>163</v>
      </c>
      <c r="AU185" s="253" t="s">
        <v>81</v>
      </c>
      <c r="AV185" s="14" t="s">
        <v>81</v>
      </c>
      <c r="AW185" s="14" t="s">
        <v>33</v>
      </c>
      <c r="AX185" s="14" t="s">
        <v>79</v>
      </c>
      <c r="AY185" s="253" t="s">
        <v>152</v>
      </c>
    </row>
    <row r="186" s="2" customFormat="1" ht="16.5" customHeight="1">
      <c r="A186" s="40"/>
      <c r="B186" s="41"/>
      <c r="C186" s="214" t="s">
        <v>296</v>
      </c>
      <c r="D186" s="214" t="s">
        <v>154</v>
      </c>
      <c r="E186" s="215" t="s">
        <v>303</v>
      </c>
      <c r="F186" s="216" t="s">
        <v>304</v>
      </c>
      <c r="G186" s="217" t="s">
        <v>231</v>
      </c>
      <c r="H186" s="218">
        <v>0.10100000000000001</v>
      </c>
      <c r="I186" s="219"/>
      <c r="J186" s="220">
        <f>ROUND(I186*H186,2)</f>
        <v>0</v>
      </c>
      <c r="K186" s="216" t="s">
        <v>158</v>
      </c>
      <c r="L186" s="46"/>
      <c r="M186" s="221" t="s">
        <v>19</v>
      </c>
      <c r="N186" s="222" t="s">
        <v>43</v>
      </c>
      <c r="O186" s="86"/>
      <c r="P186" s="223">
        <f>O186*H186</f>
        <v>0</v>
      </c>
      <c r="Q186" s="223">
        <v>1.06277</v>
      </c>
      <c r="R186" s="223">
        <f>Q186*H186</f>
        <v>0.10733977</v>
      </c>
      <c r="S186" s="223">
        <v>0</v>
      </c>
      <c r="T186" s="224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5" t="s">
        <v>159</v>
      </c>
      <c r="AT186" s="225" t="s">
        <v>154</v>
      </c>
      <c r="AU186" s="225" t="s">
        <v>81</v>
      </c>
      <c r="AY186" s="19" t="s">
        <v>152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9" t="s">
        <v>79</v>
      </c>
      <c r="BK186" s="226">
        <f>ROUND(I186*H186,2)</f>
        <v>0</v>
      </c>
      <c r="BL186" s="19" t="s">
        <v>159</v>
      </c>
      <c r="BM186" s="225" t="s">
        <v>581</v>
      </c>
    </row>
    <row r="187" s="2" customFormat="1">
      <c r="A187" s="40"/>
      <c r="B187" s="41"/>
      <c r="C187" s="42"/>
      <c r="D187" s="227" t="s">
        <v>161</v>
      </c>
      <c r="E187" s="42"/>
      <c r="F187" s="228" t="s">
        <v>306</v>
      </c>
      <c r="G187" s="42"/>
      <c r="H187" s="42"/>
      <c r="I187" s="229"/>
      <c r="J187" s="42"/>
      <c r="K187" s="42"/>
      <c r="L187" s="46"/>
      <c r="M187" s="230"/>
      <c r="N187" s="231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161</v>
      </c>
      <c r="AU187" s="19" t="s">
        <v>81</v>
      </c>
    </row>
    <row r="188" s="14" customFormat="1">
      <c r="A188" s="14"/>
      <c r="B188" s="243"/>
      <c r="C188" s="244"/>
      <c r="D188" s="234" t="s">
        <v>163</v>
      </c>
      <c r="E188" s="245" t="s">
        <v>19</v>
      </c>
      <c r="F188" s="246" t="s">
        <v>1054</v>
      </c>
      <c r="G188" s="244"/>
      <c r="H188" s="247">
        <v>0.10100000000000001</v>
      </c>
      <c r="I188" s="248"/>
      <c r="J188" s="244"/>
      <c r="K188" s="244"/>
      <c r="L188" s="249"/>
      <c r="M188" s="250"/>
      <c r="N188" s="251"/>
      <c r="O188" s="251"/>
      <c r="P188" s="251"/>
      <c r="Q188" s="251"/>
      <c r="R188" s="251"/>
      <c r="S188" s="251"/>
      <c r="T188" s="25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3" t="s">
        <v>163</v>
      </c>
      <c r="AU188" s="253" t="s">
        <v>81</v>
      </c>
      <c r="AV188" s="14" t="s">
        <v>81</v>
      </c>
      <c r="AW188" s="14" t="s">
        <v>33</v>
      </c>
      <c r="AX188" s="14" t="s">
        <v>79</v>
      </c>
      <c r="AY188" s="253" t="s">
        <v>152</v>
      </c>
    </row>
    <row r="189" s="12" customFormat="1" ht="22.8" customHeight="1">
      <c r="A189" s="12"/>
      <c r="B189" s="198"/>
      <c r="C189" s="199"/>
      <c r="D189" s="200" t="s">
        <v>71</v>
      </c>
      <c r="E189" s="212" t="s">
        <v>183</v>
      </c>
      <c r="F189" s="212" t="s">
        <v>308</v>
      </c>
      <c r="G189" s="199"/>
      <c r="H189" s="199"/>
      <c r="I189" s="202"/>
      <c r="J189" s="213">
        <f>BK189</f>
        <v>0</v>
      </c>
      <c r="K189" s="199"/>
      <c r="L189" s="204"/>
      <c r="M189" s="205"/>
      <c r="N189" s="206"/>
      <c r="O189" s="206"/>
      <c r="P189" s="207">
        <f>SUM(P190:P226)</f>
        <v>0</v>
      </c>
      <c r="Q189" s="206"/>
      <c r="R189" s="207">
        <f>SUM(R190:R226)</f>
        <v>2.4348100000000001</v>
      </c>
      <c r="S189" s="206"/>
      <c r="T189" s="208">
        <f>SUM(T190:T226)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9" t="s">
        <v>79</v>
      </c>
      <c r="AT189" s="210" t="s">
        <v>71</v>
      </c>
      <c r="AU189" s="210" t="s">
        <v>79</v>
      </c>
      <c r="AY189" s="209" t="s">
        <v>152</v>
      </c>
      <c r="BK189" s="211">
        <f>SUM(BK190:BK226)</f>
        <v>0</v>
      </c>
    </row>
    <row r="190" s="2" customFormat="1" ht="21.75" customHeight="1">
      <c r="A190" s="40"/>
      <c r="B190" s="41"/>
      <c r="C190" s="214" t="s">
        <v>302</v>
      </c>
      <c r="D190" s="214" t="s">
        <v>154</v>
      </c>
      <c r="E190" s="215" t="s">
        <v>583</v>
      </c>
      <c r="F190" s="216" t="s">
        <v>584</v>
      </c>
      <c r="G190" s="217" t="s">
        <v>157</v>
      </c>
      <c r="H190" s="218">
        <v>3.7000000000000002</v>
      </c>
      <c r="I190" s="219"/>
      <c r="J190" s="220">
        <f>ROUND(I190*H190,2)</f>
        <v>0</v>
      </c>
      <c r="K190" s="216" t="s">
        <v>158</v>
      </c>
      <c r="L190" s="46"/>
      <c r="M190" s="221" t="s">
        <v>19</v>
      </c>
      <c r="N190" s="222" t="s">
        <v>43</v>
      </c>
      <c r="O190" s="86"/>
      <c r="P190" s="223">
        <f>O190*H190</f>
        <v>0</v>
      </c>
      <c r="Q190" s="223">
        <v>0</v>
      </c>
      <c r="R190" s="223">
        <f>Q190*H190</f>
        <v>0</v>
      </c>
      <c r="S190" s="223">
        <v>0</v>
      </c>
      <c r="T190" s="224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5" t="s">
        <v>159</v>
      </c>
      <c r="AT190" s="225" t="s">
        <v>154</v>
      </c>
      <c r="AU190" s="225" t="s">
        <v>81</v>
      </c>
      <c r="AY190" s="19" t="s">
        <v>152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9" t="s">
        <v>79</v>
      </c>
      <c r="BK190" s="226">
        <f>ROUND(I190*H190,2)</f>
        <v>0</v>
      </c>
      <c r="BL190" s="19" t="s">
        <v>159</v>
      </c>
      <c r="BM190" s="225" t="s">
        <v>585</v>
      </c>
    </row>
    <row r="191" s="2" customFormat="1">
      <c r="A191" s="40"/>
      <c r="B191" s="41"/>
      <c r="C191" s="42"/>
      <c r="D191" s="227" t="s">
        <v>161</v>
      </c>
      <c r="E191" s="42"/>
      <c r="F191" s="228" t="s">
        <v>586</v>
      </c>
      <c r="G191" s="42"/>
      <c r="H191" s="42"/>
      <c r="I191" s="229"/>
      <c r="J191" s="42"/>
      <c r="K191" s="42"/>
      <c r="L191" s="46"/>
      <c r="M191" s="230"/>
      <c r="N191" s="231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161</v>
      </c>
      <c r="AU191" s="19" t="s">
        <v>81</v>
      </c>
    </row>
    <row r="192" s="13" customFormat="1">
      <c r="A192" s="13"/>
      <c r="B192" s="232"/>
      <c r="C192" s="233"/>
      <c r="D192" s="234" t="s">
        <v>163</v>
      </c>
      <c r="E192" s="235" t="s">
        <v>19</v>
      </c>
      <c r="F192" s="236" t="s">
        <v>534</v>
      </c>
      <c r="G192" s="233"/>
      <c r="H192" s="235" t="s">
        <v>19</v>
      </c>
      <c r="I192" s="237"/>
      <c r="J192" s="233"/>
      <c r="K192" s="233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163</v>
      </c>
      <c r="AU192" s="242" t="s">
        <v>81</v>
      </c>
      <c r="AV192" s="13" t="s">
        <v>79</v>
      </c>
      <c r="AW192" s="13" t="s">
        <v>33</v>
      </c>
      <c r="AX192" s="13" t="s">
        <v>72</v>
      </c>
      <c r="AY192" s="242" t="s">
        <v>152</v>
      </c>
    </row>
    <row r="193" s="14" customFormat="1">
      <c r="A193" s="14"/>
      <c r="B193" s="243"/>
      <c r="C193" s="244"/>
      <c r="D193" s="234" t="s">
        <v>163</v>
      </c>
      <c r="E193" s="245" t="s">
        <v>19</v>
      </c>
      <c r="F193" s="246" t="s">
        <v>1050</v>
      </c>
      <c r="G193" s="244"/>
      <c r="H193" s="247">
        <v>3.7000000000000002</v>
      </c>
      <c r="I193" s="248"/>
      <c r="J193" s="244"/>
      <c r="K193" s="244"/>
      <c r="L193" s="249"/>
      <c r="M193" s="250"/>
      <c r="N193" s="251"/>
      <c r="O193" s="251"/>
      <c r="P193" s="251"/>
      <c r="Q193" s="251"/>
      <c r="R193" s="251"/>
      <c r="S193" s="251"/>
      <c r="T193" s="25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3" t="s">
        <v>163</v>
      </c>
      <c r="AU193" s="253" t="s">
        <v>81</v>
      </c>
      <c r="AV193" s="14" t="s">
        <v>81</v>
      </c>
      <c r="AW193" s="14" t="s">
        <v>33</v>
      </c>
      <c r="AX193" s="14" t="s">
        <v>79</v>
      </c>
      <c r="AY193" s="253" t="s">
        <v>152</v>
      </c>
    </row>
    <row r="194" s="2" customFormat="1" ht="21.75" customHeight="1">
      <c r="A194" s="40"/>
      <c r="B194" s="41"/>
      <c r="C194" s="214" t="s">
        <v>309</v>
      </c>
      <c r="D194" s="214" t="s">
        <v>154</v>
      </c>
      <c r="E194" s="215" t="s">
        <v>588</v>
      </c>
      <c r="F194" s="216" t="s">
        <v>589</v>
      </c>
      <c r="G194" s="217" t="s">
        <v>157</v>
      </c>
      <c r="H194" s="218">
        <v>3.7000000000000002</v>
      </c>
      <c r="I194" s="219"/>
      <c r="J194" s="220">
        <f>ROUND(I194*H194,2)</f>
        <v>0</v>
      </c>
      <c r="K194" s="216" t="s">
        <v>158</v>
      </c>
      <c r="L194" s="46"/>
      <c r="M194" s="221" t="s">
        <v>19</v>
      </c>
      <c r="N194" s="222" t="s">
        <v>43</v>
      </c>
      <c r="O194" s="86"/>
      <c r="P194" s="223">
        <f>O194*H194</f>
        <v>0</v>
      </c>
      <c r="Q194" s="223">
        <v>0</v>
      </c>
      <c r="R194" s="223">
        <f>Q194*H194</f>
        <v>0</v>
      </c>
      <c r="S194" s="223">
        <v>0</v>
      </c>
      <c r="T194" s="224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25" t="s">
        <v>159</v>
      </c>
      <c r="AT194" s="225" t="s">
        <v>154</v>
      </c>
      <c r="AU194" s="225" t="s">
        <v>81</v>
      </c>
      <c r="AY194" s="19" t="s">
        <v>152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9" t="s">
        <v>79</v>
      </c>
      <c r="BK194" s="226">
        <f>ROUND(I194*H194,2)</f>
        <v>0</v>
      </c>
      <c r="BL194" s="19" t="s">
        <v>159</v>
      </c>
      <c r="BM194" s="225" t="s">
        <v>590</v>
      </c>
    </row>
    <row r="195" s="2" customFormat="1">
      <c r="A195" s="40"/>
      <c r="B195" s="41"/>
      <c r="C195" s="42"/>
      <c r="D195" s="227" t="s">
        <v>161</v>
      </c>
      <c r="E195" s="42"/>
      <c r="F195" s="228" t="s">
        <v>591</v>
      </c>
      <c r="G195" s="42"/>
      <c r="H195" s="42"/>
      <c r="I195" s="229"/>
      <c r="J195" s="42"/>
      <c r="K195" s="42"/>
      <c r="L195" s="46"/>
      <c r="M195" s="230"/>
      <c r="N195" s="231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161</v>
      </c>
      <c r="AU195" s="19" t="s">
        <v>81</v>
      </c>
    </row>
    <row r="196" s="13" customFormat="1">
      <c r="A196" s="13"/>
      <c r="B196" s="232"/>
      <c r="C196" s="233"/>
      <c r="D196" s="234" t="s">
        <v>163</v>
      </c>
      <c r="E196" s="235" t="s">
        <v>19</v>
      </c>
      <c r="F196" s="236" t="s">
        <v>534</v>
      </c>
      <c r="G196" s="233"/>
      <c r="H196" s="235" t="s">
        <v>19</v>
      </c>
      <c r="I196" s="237"/>
      <c r="J196" s="233"/>
      <c r="K196" s="233"/>
      <c r="L196" s="238"/>
      <c r="M196" s="239"/>
      <c r="N196" s="240"/>
      <c r="O196" s="240"/>
      <c r="P196" s="240"/>
      <c r="Q196" s="240"/>
      <c r="R196" s="240"/>
      <c r="S196" s="240"/>
      <c r="T196" s="24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2" t="s">
        <v>163</v>
      </c>
      <c r="AU196" s="242" t="s">
        <v>81</v>
      </c>
      <c r="AV196" s="13" t="s">
        <v>79</v>
      </c>
      <c r="AW196" s="13" t="s">
        <v>33</v>
      </c>
      <c r="AX196" s="13" t="s">
        <v>72</v>
      </c>
      <c r="AY196" s="242" t="s">
        <v>152</v>
      </c>
    </row>
    <row r="197" s="14" customFormat="1">
      <c r="A197" s="14"/>
      <c r="B197" s="243"/>
      <c r="C197" s="244"/>
      <c r="D197" s="234" t="s">
        <v>163</v>
      </c>
      <c r="E197" s="245" t="s">
        <v>19</v>
      </c>
      <c r="F197" s="246" t="s">
        <v>1050</v>
      </c>
      <c r="G197" s="244"/>
      <c r="H197" s="247">
        <v>3.7000000000000002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3" t="s">
        <v>163</v>
      </c>
      <c r="AU197" s="253" t="s">
        <v>81</v>
      </c>
      <c r="AV197" s="14" t="s">
        <v>81</v>
      </c>
      <c r="AW197" s="14" t="s">
        <v>33</v>
      </c>
      <c r="AX197" s="14" t="s">
        <v>79</v>
      </c>
      <c r="AY197" s="253" t="s">
        <v>152</v>
      </c>
    </row>
    <row r="198" s="2" customFormat="1" ht="21.75" customHeight="1">
      <c r="A198" s="40"/>
      <c r="B198" s="41"/>
      <c r="C198" s="214" t="s">
        <v>314</v>
      </c>
      <c r="D198" s="214" t="s">
        <v>154</v>
      </c>
      <c r="E198" s="215" t="s">
        <v>310</v>
      </c>
      <c r="F198" s="216" t="s">
        <v>311</v>
      </c>
      <c r="G198" s="217" t="s">
        <v>157</v>
      </c>
      <c r="H198" s="218">
        <v>6</v>
      </c>
      <c r="I198" s="219"/>
      <c r="J198" s="220">
        <f>ROUND(I198*H198,2)</f>
        <v>0</v>
      </c>
      <c r="K198" s="216" t="s">
        <v>158</v>
      </c>
      <c r="L198" s="46"/>
      <c r="M198" s="221" t="s">
        <v>19</v>
      </c>
      <c r="N198" s="222" t="s">
        <v>43</v>
      </c>
      <c r="O198" s="86"/>
      <c r="P198" s="223">
        <f>O198*H198</f>
        <v>0</v>
      </c>
      <c r="Q198" s="223">
        <v>0</v>
      </c>
      <c r="R198" s="223">
        <f>Q198*H198</f>
        <v>0</v>
      </c>
      <c r="S198" s="223">
        <v>0</v>
      </c>
      <c r="T198" s="224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5" t="s">
        <v>159</v>
      </c>
      <c r="AT198" s="225" t="s">
        <v>154</v>
      </c>
      <c r="AU198" s="225" t="s">
        <v>81</v>
      </c>
      <c r="AY198" s="19" t="s">
        <v>152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9" t="s">
        <v>79</v>
      </c>
      <c r="BK198" s="226">
        <f>ROUND(I198*H198,2)</f>
        <v>0</v>
      </c>
      <c r="BL198" s="19" t="s">
        <v>159</v>
      </c>
      <c r="BM198" s="225" t="s">
        <v>592</v>
      </c>
    </row>
    <row r="199" s="2" customFormat="1">
      <c r="A199" s="40"/>
      <c r="B199" s="41"/>
      <c r="C199" s="42"/>
      <c r="D199" s="227" t="s">
        <v>161</v>
      </c>
      <c r="E199" s="42"/>
      <c r="F199" s="228" t="s">
        <v>313</v>
      </c>
      <c r="G199" s="42"/>
      <c r="H199" s="42"/>
      <c r="I199" s="229"/>
      <c r="J199" s="42"/>
      <c r="K199" s="42"/>
      <c r="L199" s="46"/>
      <c r="M199" s="230"/>
      <c r="N199" s="231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161</v>
      </c>
      <c r="AU199" s="19" t="s">
        <v>81</v>
      </c>
    </row>
    <row r="200" s="13" customFormat="1">
      <c r="A200" s="13"/>
      <c r="B200" s="232"/>
      <c r="C200" s="233"/>
      <c r="D200" s="234" t="s">
        <v>163</v>
      </c>
      <c r="E200" s="235" t="s">
        <v>19</v>
      </c>
      <c r="F200" s="236" t="s">
        <v>189</v>
      </c>
      <c r="G200" s="233"/>
      <c r="H200" s="235" t="s">
        <v>19</v>
      </c>
      <c r="I200" s="237"/>
      <c r="J200" s="233"/>
      <c r="K200" s="233"/>
      <c r="L200" s="238"/>
      <c r="M200" s="239"/>
      <c r="N200" s="240"/>
      <c r="O200" s="240"/>
      <c r="P200" s="240"/>
      <c r="Q200" s="240"/>
      <c r="R200" s="240"/>
      <c r="S200" s="240"/>
      <c r="T200" s="24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2" t="s">
        <v>163</v>
      </c>
      <c r="AU200" s="242" t="s">
        <v>81</v>
      </c>
      <c r="AV200" s="13" t="s">
        <v>79</v>
      </c>
      <c r="AW200" s="13" t="s">
        <v>33</v>
      </c>
      <c r="AX200" s="13" t="s">
        <v>72</v>
      </c>
      <c r="AY200" s="242" t="s">
        <v>152</v>
      </c>
    </row>
    <row r="201" s="14" customFormat="1">
      <c r="A201" s="14"/>
      <c r="B201" s="243"/>
      <c r="C201" s="244"/>
      <c r="D201" s="234" t="s">
        <v>163</v>
      </c>
      <c r="E201" s="245" t="s">
        <v>19</v>
      </c>
      <c r="F201" s="246" t="s">
        <v>195</v>
      </c>
      <c r="G201" s="244"/>
      <c r="H201" s="247">
        <v>6</v>
      </c>
      <c r="I201" s="248"/>
      <c r="J201" s="244"/>
      <c r="K201" s="244"/>
      <c r="L201" s="249"/>
      <c r="M201" s="250"/>
      <c r="N201" s="251"/>
      <c r="O201" s="251"/>
      <c r="P201" s="251"/>
      <c r="Q201" s="251"/>
      <c r="R201" s="251"/>
      <c r="S201" s="251"/>
      <c r="T201" s="25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3" t="s">
        <v>163</v>
      </c>
      <c r="AU201" s="253" t="s">
        <v>81</v>
      </c>
      <c r="AV201" s="14" t="s">
        <v>81</v>
      </c>
      <c r="AW201" s="14" t="s">
        <v>33</v>
      </c>
      <c r="AX201" s="14" t="s">
        <v>79</v>
      </c>
      <c r="AY201" s="253" t="s">
        <v>152</v>
      </c>
    </row>
    <row r="202" s="2" customFormat="1" ht="24.15" customHeight="1">
      <c r="A202" s="40"/>
      <c r="B202" s="41"/>
      <c r="C202" s="214" t="s">
        <v>321</v>
      </c>
      <c r="D202" s="214" t="s">
        <v>154</v>
      </c>
      <c r="E202" s="215" t="s">
        <v>315</v>
      </c>
      <c r="F202" s="216" t="s">
        <v>316</v>
      </c>
      <c r="G202" s="217" t="s">
        <v>157</v>
      </c>
      <c r="H202" s="218">
        <v>5.5499999999999998</v>
      </c>
      <c r="I202" s="219"/>
      <c r="J202" s="220">
        <f>ROUND(I202*H202,2)</f>
        <v>0</v>
      </c>
      <c r="K202" s="216" t="s">
        <v>158</v>
      </c>
      <c r="L202" s="46"/>
      <c r="M202" s="221" t="s">
        <v>19</v>
      </c>
      <c r="N202" s="222" t="s">
        <v>43</v>
      </c>
      <c r="O202" s="86"/>
      <c r="P202" s="223">
        <f>O202*H202</f>
        <v>0</v>
      </c>
      <c r="Q202" s="223">
        <v>0</v>
      </c>
      <c r="R202" s="223">
        <f>Q202*H202</f>
        <v>0</v>
      </c>
      <c r="S202" s="223">
        <v>0</v>
      </c>
      <c r="T202" s="224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25" t="s">
        <v>159</v>
      </c>
      <c r="AT202" s="225" t="s">
        <v>154</v>
      </c>
      <c r="AU202" s="225" t="s">
        <v>81</v>
      </c>
      <c r="AY202" s="19" t="s">
        <v>152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9" t="s">
        <v>79</v>
      </c>
      <c r="BK202" s="226">
        <f>ROUND(I202*H202,2)</f>
        <v>0</v>
      </c>
      <c r="BL202" s="19" t="s">
        <v>159</v>
      </c>
      <c r="BM202" s="225" t="s">
        <v>593</v>
      </c>
    </row>
    <row r="203" s="2" customFormat="1">
      <c r="A203" s="40"/>
      <c r="B203" s="41"/>
      <c r="C203" s="42"/>
      <c r="D203" s="227" t="s">
        <v>161</v>
      </c>
      <c r="E203" s="42"/>
      <c r="F203" s="228" t="s">
        <v>318</v>
      </c>
      <c r="G203" s="42"/>
      <c r="H203" s="42"/>
      <c r="I203" s="229"/>
      <c r="J203" s="42"/>
      <c r="K203" s="42"/>
      <c r="L203" s="46"/>
      <c r="M203" s="230"/>
      <c r="N203" s="231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161</v>
      </c>
      <c r="AU203" s="19" t="s">
        <v>81</v>
      </c>
    </row>
    <row r="204" s="13" customFormat="1">
      <c r="A204" s="13"/>
      <c r="B204" s="232"/>
      <c r="C204" s="233"/>
      <c r="D204" s="234" t="s">
        <v>163</v>
      </c>
      <c r="E204" s="235" t="s">
        <v>19</v>
      </c>
      <c r="F204" s="236" t="s">
        <v>319</v>
      </c>
      <c r="G204" s="233"/>
      <c r="H204" s="235" t="s">
        <v>19</v>
      </c>
      <c r="I204" s="237"/>
      <c r="J204" s="233"/>
      <c r="K204" s="233"/>
      <c r="L204" s="238"/>
      <c r="M204" s="239"/>
      <c r="N204" s="240"/>
      <c r="O204" s="240"/>
      <c r="P204" s="240"/>
      <c r="Q204" s="240"/>
      <c r="R204" s="240"/>
      <c r="S204" s="240"/>
      <c r="T204" s="24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2" t="s">
        <v>163</v>
      </c>
      <c r="AU204" s="242" t="s">
        <v>81</v>
      </c>
      <c r="AV204" s="13" t="s">
        <v>79</v>
      </c>
      <c r="AW204" s="13" t="s">
        <v>33</v>
      </c>
      <c r="AX204" s="13" t="s">
        <v>72</v>
      </c>
      <c r="AY204" s="242" t="s">
        <v>152</v>
      </c>
    </row>
    <row r="205" s="14" customFormat="1">
      <c r="A205" s="14"/>
      <c r="B205" s="243"/>
      <c r="C205" s="244"/>
      <c r="D205" s="234" t="s">
        <v>163</v>
      </c>
      <c r="E205" s="245" t="s">
        <v>19</v>
      </c>
      <c r="F205" s="246" t="s">
        <v>1055</v>
      </c>
      <c r="G205" s="244"/>
      <c r="H205" s="247">
        <v>5.5499999999999998</v>
      </c>
      <c r="I205" s="248"/>
      <c r="J205" s="244"/>
      <c r="K205" s="244"/>
      <c r="L205" s="249"/>
      <c r="M205" s="250"/>
      <c r="N205" s="251"/>
      <c r="O205" s="251"/>
      <c r="P205" s="251"/>
      <c r="Q205" s="251"/>
      <c r="R205" s="251"/>
      <c r="S205" s="251"/>
      <c r="T205" s="25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3" t="s">
        <v>163</v>
      </c>
      <c r="AU205" s="253" t="s">
        <v>81</v>
      </c>
      <c r="AV205" s="14" t="s">
        <v>81</v>
      </c>
      <c r="AW205" s="14" t="s">
        <v>33</v>
      </c>
      <c r="AX205" s="14" t="s">
        <v>79</v>
      </c>
      <c r="AY205" s="253" t="s">
        <v>152</v>
      </c>
    </row>
    <row r="206" s="2" customFormat="1" ht="16.5" customHeight="1">
      <c r="A206" s="40"/>
      <c r="B206" s="41"/>
      <c r="C206" s="214" t="s">
        <v>326</v>
      </c>
      <c r="D206" s="214" t="s">
        <v>154</v>
      </c>
      <c r="E206" s="215" t="s">
        <v>322</v>
      </c>
      <c r="F206" s="216" t="s">
        <v>323</v>
      </c>
      <c r="G206" s="217" t="s">
        <v>157</v>
      </c>
      <c r="H206" s="218">
        <v>5.5499999999999998</v>
      </c>
      <c r="I206" s="219"/>
      <c r="J206" s="220">
        <f>ROUND(I206*H206,2)</f>
        <v>0</v>
      </c>
      <c r="K206" s="216" t="s">
        <v>158</v>
      </c>
      <c r="L206" s="46"/>
      <c r="M206" s="221" t="s">
        <v>19</v>
      </c>
      <c r="N206" s="222" t="s">
        <v>43</v>
      </c>
      <c r="O206" s="86"/>
      <c r="P206" s="223">
        <f>O206*H206</f>
        <v>0</v>
      </c>
      <c r="Q206" s="223">
        <v>0</v>
      </c>
      <c r="R206" s="223">
        <f>Q206*H206</f>
        <v>0</v>
      </c>
      <c r="S206" s="223">
        <v>0</v>
      </c>
      <c r="T206" s="224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25" t="s">
        <v>159</v>
      </c>
      <c r="AT206" s="225" t="s">
        <v>154</v>
      </c>
      <c r="AU206" s="225" t="s">
        <v>81</v>
      </c>
      <c r="AY206" s="19" t="s">
        <v>152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9" t="s">
        <v>79</v>
      </c>
      <c r="BK206" s="226">
        <f>ROUND(I206*H206,2)</f>
        <v>0</v>
      </c>
      <c r="BL206" s="19" t="s">
        <v>159</v>
      </c>
      <c r="BM206" s="225" t="s">
        <v>595</v>
      </c>
    </row>
    <row r="207" s="2" customFormat="1">
      <c r="A207" s="40"/>
      <c r="B207" s="41"/>
      <c r="C207" s="42"/>
      <c r="D207" s="227" t="s">
        <v>161</v>
      </c>
      <c r="E207" s="42"/>
      <c r="F207" s="228" t="s">
        <v>325</v>
      </c>
      <c r="G207" s="42"/>
      <c r="H207" s="42"/>
      <c r="I207" s="229"/>
      <c r="J207" s="42"/>
      <c r="K207" s="42"/>
      <c r="L207" s="46"/>
      <c r="M207" s="230"/>
      <c r="N207" s="231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161</v>
      </c>
      <c r="AU207" s="19" t="s">
        <v>81</v>
      </c>
    </row>
    <row r="208" s="13" customFormat="1">
      <c r="A208" s="13"/>
      <c r="B208" s="232"/>
      <c r="C208" s="233"/>
      <c r="D208" s="234" t="s">
        <v>163</v>
      </c>
      <c r="E208" s="235" t="s">
        <v>19</v>
      </c>
      <c r="F208" s="236" t="s">
        <v>319</v>
      </c>
      <c r="G208" s="233"/>
      <c r="H208" s="235" t="s">
        <v>19</v>
      </c>
      <c r="I208" s="237"/>
      <c r="J208" s="233"/>
      <c r="K208" s="233"/>
      <c r="L208" s="238"/>
      <c r="M208" s="239"/>
      <c r="N208" s="240"/>
      <c r="O208" s="240"/>
      <c r="P208" s="240"/>
      <c r="Q208" s="240"/>
      <c r="R208" s="240"/>
      <c r="S208" s="240"/>
      <c r="T208" s="24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2" t="s">
        <v>163</v>
      </c>
      <c r="AU208" s="242" t="s">
        <v>81</v>
      </c>
      <c r="AV208" s="13" t="s">
        <v>79</v>
      </c>
      <c r="AW208" s="13" t="s">
        <v>33</v>
      </c>
      <c r="AX208" s="13" t="s">
        <v>72</v>
      </c>
      <c r="AY208" s="242" t="s">
        <v>152</v>
      </c>
    </row>
    <row r="209" s="14" customFormat="1">
      <c r="A209" s="14"/>
      <c r="B209" s="243"/>
      <c r="C209" s="244"/>
      <c r="D209" s="234" t="s">
        <v>163</v>
      </c>
      <c r="E209" s="245" t="s">
        <v>19</v>
      </c>
      <c r="F209" s="246" t="s">
        <v>1055</v>
      </c>
      <c r="G209" s="244"/>
      <c r="H209" s="247">
        <v>5.5499999999999998</v>
      </c>
      <c r="I209" s="248"/>
      <c r="J209" s="244"/>
      <c r="K209" s="244"/>
      <c r="L209" s="249"/>
      <c r="M209" s="250"/>
      <c r="N209" s="251"/>
      <c r="O209" s="251"/>
      <c r="P209" s="251"/>
      <c r="Q209" s="251"/>
      <c r="R209" s="251"/>
      <c r="S209" s="251"/>
      <c r="T209" s="25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3" t="s">
        <v>163</v>
      </c>
      <c r="AU209" s="253" t="s">
        <v>81</v>
      </c>
      <c r="AV209" s="14" t="s">
        <v>81</v>
      </c>
      <c r="AW209" s="14" t="s">
        <v>33</v>
      </c>
      <c r="AX209" s="14" t="s">
        <v>79</v>
      </c>
      <c r="AY209" s="253" t="s">
        <v>152</v>
      </c>
    </row>
    <row r="210" s="2" customFormat="1" ht="24.15" customHeight="1">
      <c r="A210" s="40"/>
      <c r="B210" s="41"/>
      <c r="C210" s="214" t="s">
        <v>331</v>
      </c>
      <c r="D210" s="214" t="s">
        <v>154</v>
      </c>
      <c r="E210" s="215" t="s">
        <v>327</v>
      </c>
      <c r="F210" s="216" t="s">
        <v>328</v>
      </c>
      <c r="G210" s="217" t="s">
        <v>157</v>
      </c>
      <c r="H210" s="218">
        <v>5.5499999999999998</v>
      </c>
      <c r="I210" s="219"/>
      <c r="J210" s="220">
        <f>ROUND(I210*H210,2)</f>
        <v>0</v>
      </c>
      <c r="K210" s="216" t="s">
        <v>158</v>
      </c>
      <c r="L210" s="46"/>
      <c r="M210" s="221" t="s">
        <v>19</v>
      </c>
      <c r="N210" s="222" t="s">
        <v>43</v>
      </c>
      <c r="O210" s="86"/>
      <c r="P210" s="223">
        <f>O210*H210</f>
        <v>0</v>
      </c>
      <c r="Q210" s="223">
        <v>0</v>
      </c>
      <c r="R210" s="223">
        <f>Q210*H210</f>
        <v>0</v>
      </c>
      <c r="S210" s="223">
        <v>0</v>
      </c>
      <c r="T210" s="224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25" t="s">
        <v>159</v>
      </c>
      <c r="AT210" s="225" t="s">
        <v>154</v>
      </c>
      <c r="AU210" s="225" t="s">
        <v>81</v>
      </c>
      <c r="AY210" s="19" t="s">
        <v>152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19" t="s">
        <v>79</v>
      </c>
      <c r="BK210" s="226">
        <f>ROUND(I210*H210,2)</f>
        <v>0</v>
      </c>
      <c r="BL210" s="19" t="s">
        <v>159</v>
      </c>
      <c r="BM210" s="225" t="s">
        <v>596</v>
      </c>
    </row>
    <row r="211" s="2" customFormat="1">
      <c r="A211" s="40"/>
      <c r="B211" s="41"/>
      <c r="C211" s="42"/>
      <c r="D211" s="227" t="s">
        <v>161</v>
      </c>
      <c r="E211" s="42"/>
      <c r="F211" s="228" t="s">
        <v>330</v>
      </c>
      <c r="G211" s="42"/>
      <c r="H211" s="42"/>
      <c r="I211" s="229"/>
      <c r="J211" s="42"/>
      <c r="K211" s="42"/>
      <c r="L211" s="46"/>
      <c r="M211" s="230"/>
      <c r="N211" s="231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161</v>
      </c>
      <c r="AU211" s="19" t="s">
        <v>81</v>
      </c>
    </row>
    <row r="212" s="13" customFormat="1">
      <c r="A212" s="13"/>
      <c r="B212" s="232"/>
      <c r="C212" s="233"/>
      <c r="D212" s="234" t="s">
        <v>163</v>
      </c>
      <c r="E212" s="235" t="s">
        <v>19</v>
      </c>
      <c r="F212" s="236" t="s">
        <v>319</v>
      </c>
      <c r="G212" s="233"/>
      <c r="H212" s="235" t="s">
        <v>19</v>
      </c>
      <c r="I212" s="237"/>
      <c r="J212" s="233"/>
      <c r="K212" s="233"/>
      <c r="L212" s="238"/>
      <c r="M212" s="239"/>
      <c r="N212" s="240"/>
      <c r="O212" s="240"/>
      <c r="P212" s="240"/>
      <c r="Q212" s="240"/>
      <c r="R212" s="240"/>
      <c r="S212" s="240"/>
      <c r="T212" s="24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2" t="s">
        <v>163</v>
      </c>
      <c r="AU212" s="242" t="s">
        <v>81</v>
      </c>
      <c r="AV212" s="13" t="s">
        <v>79</v>
      </c>
      <c r="AW212" s="13" t="s">
        <v>33</v>
      </c>
      <c r="AX212" s="13" t="s">
        <v>72</v>
      </c>
      <c r="AY212" s="242" t="s">
        <v>152</v>
      </c>
    </row>
    <row r="213" s="14" customFormat="1">
      <c r="A213" s="14"/>
      <c r="B213" s="243"/>
      <c r="C213" s="244"/>
      <c r="D213" s="234" t="s">
        <v>163</v>
      </c>
      <c r="E213" s="245" t="s">
        <v>19</v>
      </c>
      <c r="F213" s="246" t="s">
        <v>1055</v>
      </c>
      <c r="G213" s="244"/>
      <c r="H213" s="247">
        <v>5.5499999999999998</v>
      </c>
      <c r="I213" s="248"/>
      <c r="J213" s="244"/>
      <c r="K213" s="244"/>
      <c r="L213" s="249"/>
      <c r="M213" s="250"/>
      <c r="N213" s="251"/>
      <c r="O213" s="251"/>
      <c r="P213" s="251"/>
      <c r="Q213" s="251"/>
      <c r="R213" s="251"/>
      <c r="S213" s="251"/>
      <c r="T213" s="25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3" t="s">
        <v>163</v>
      </c>
      <c r="AU213" s="253" t="s">
        <v>81</v>
      </c>
      <c r="AV213" s="14" t="s">
        <v>81</v>
      </c>
      <c r="AW213" s="14" t="s">
        <v>33</v>
      </c>
      <c r="AX213" s="14" t="s">
        <v>79</v>
      </c>
      <c r="AY213" s="253" t="s">
        <v>152</v>
      </c>
    </row>
    <row r="214" s="2" customFormat="1" ht="37.8" customHeight="1">
      <c r="A214" s="40"/>
      <c r="B214" s="41"/>
      <c r="C214" s="214" t="s">
        <v>336</v>
      </c>
      <c r="D214" s="214" t="s">
        <v>154</v>
      </c>
      <c r="E214" s="215" t="s">
        <v>332</v>
      </c>
      <c r="F214" s="216" t="s">
        <v>703</v>
      </c>
      <c r="G214" s="217" t="s">
        <v>157</v>
      </c>
      <c r="H214" s="218">
        <v>6</v>
      </c>
      <c r="I214" s="219"/>
      <c r="J214" s="220">
        <f>ROUND(I214*H214,2)</f>
        <v>0</v>
      </c>
      <c r="K214" s="216" t="s">
        <v>158</v>
      </c>
      <c r="L214" s="46"/>
      <c r="M214" s="221" t="s">
        <v>19</v>
      </c>
      <c r="N214" s="222" t="s">
        <v>43</v>
      </c>
      <c r="O214" s="86"/>
      <c r="P214" s="223">
        <f>O214*H214</f>
        <v>0</v>
      </c>
      <c r="Q214" s="223">
        <v>0.089219999999999994</v>
      </c>
      <c r="R214" s="223">
        <f>Q214*H214</f>
        <v>0.53532000000000002</v>
      </c>
      <c r="S214" s="223">
        <v>0</v>
      </c>
      <c r="T214" s="224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25" t="s">
        <v>159</v>
      </c>
      <c r="AT214" s="225" t="s">
        <v>154</v>
      </c>
      <c r="AU214" s="225" t="s">
        <v>81</v>
      </c>
      <c r="AY214" s="19" t="s">
        <v>152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9" t="s">
        <v>79</v>
      </c>
      <c r="BK214" s="226">
        <f>ROUND(I214*H214,2)</f>
        <v>0</v>
      </c>
      <c r="BL214" s="19" t="s">
        <v>159</v>
      </c>
      <c r="BM214" s="225" t="s">
        <v>597</v>
      </c>
    </row>
    <row r="215" s="2" customFormat="1">
      <c r="A215" s="40"/>
      <c r="B215" s="41"/>
      <c r="C215" s="42"/>
      <c r="D215" s="227" t="s">
        <v>161</v>
      </c>
      <c r="E215" s="42"/>
      <c r="F215" s="228" t="s">
        <v>335</v>
      </c>
      <c r="G215" s="42"/>
      <c r="H215" s="42"/>
      <c r="I215" s="229"/>
      <c r="J215" s="42"/>
      <c r="K215" s="42"/>
      <c r="L215" s="46"/>
      <c r="M215" s="230"/>
      <c r="N215" s="231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161</v>
      </c>
      <c r="AU215" s="19" t="s">
        <v>81</v>
      </c>
    </row>
    <row r="216" s="13" customFormat="1">
      <c r="A216" s="13"/>
      <c r="B216" s="232"/>
      <c r="C216" s="233"/>
      <c r="D216" s="234" t="s">
        <v>163</v>
      </c>
      <c r="E216" s="235" t="s">
        <v>19</v>
      </c>
      <c r="F216" s="236" t="s">
        <v>189</v>
      </c>
      <c r="G216" s="233"/>
      <c r="H216" s="235" t="s">
        <v>19</v>
      </c>
      <c r="I216" s="237"/>
      <c r="J216" s="233"/>
      <c r="K216" s="233"/>
      <c r="L216" s="238"/>
      <c r="M216" s="239"/>
      <c r="N216" s="240"/>
      <c r="O216" s="240"/>
      <c r="P216" s="240"/>
      <c r="Q216" s="240"/>
      <c r="R216" s="240"/>
      <c r="S216" s="240"/>
      <c r="T216" s="24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2" t="s">
        <v>163</v>
      </c>
      <c r="AU216" s="242" t="s">
        <v>81</v>
      </c>
      <c r="AV216" s="13" t="s">
        <v>79</v>
      </c>
      <c r="AW216" s="13" t="s">
        <v>33</v>
      </c>
      <c r="AX216" s="13" t="s">
        <v>72</v>
      </c>
      <c r="AY216" s="242" t="s">
        <v>152</v>
      </c>
    </row>
    <row r="217" s="14" customFormat="1">
      <c r="A217" s="14"/>
      <c r="B217" s="243"/>
      <c r="C217" s="244"/>
      <c r="D217" s="234" t="s">
        <v>163</v>
      </c>
      <c r="E217" s="245" t="s">
        <v>19</v>
      </c>
      <c r="F217" s="246" t="s">
        <v>195</v>
      </c>
      <c r="G217" s="244"/>
      <c r="H217" s="247">
        <v>6</v>
      </c>
      <c r="I217" s="248"/>
      <c r="J217" s="244"/>
      <c r="K217" s="244"/>
      <c r="L217" s="249"/>
      <c r="M217" s="250"/>
      <c r="N217" s="251"/>
      <c r="O217" s="251"/>
      <c r="P217" s="251"/>
      <c r="Q217" s="251"/>
      <c r="R217" s="251"/>
      <c r="S217" s="251"/>
      <c r="T217" s="25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3" t="s">
        <v>163</v>
      </c>
      <c r="AU217" s="253" t="s">
        <v>81</v>
      </c>
      <c r="AV217" s="14" t="s">
        <v>81</v>
      </c>
      <c r="AW217" s="14" t="s">
        <v>33</v>
      </c>
      <c r="AX217" s="14" t="s">
        <v>79</v>
      </c>
      <c r="AY217" s="253" t="s">
        <v>152</v>
      </c>
    </row>
    <row r="218" s="2" customFormat="1" ht="16.5" customHeight="1">
      <c r="A218" s="40"/>
      <c r="B218" s="41"/>
      <c r="C218" s="265" t="s">
        <v>342</v>
      </c>
      <c r="D218" s="265" t="s">
        <v>228</v>
      </c>
      <c r="E218" s="266" t="s">
        <v>337</v>
      </c>
      <c r="F218" s="267" t="s">
        <v>338</v>
      </c>
      <c r="G218" s="268" t="s">
        <v>157</v>
      </c>
      <c r="H218" s="269">
        <v>6.1799999999999997</v>
      </c>
      <c r="I218" s="270"/>
      <c r="J218" s="271">
        <f>ROUND(I218*H218,2)</f>
        <v>0</v>
      </c>
      <c r="K218" s="267" t="s">
        <v>158</v>
      </c>
      <c r="L218" s="272"/>
      <c r="M218" s="273" t="s">
        <v>19</v>
      </c>
      <c r="N218" s="274" t="s">
        <v>43</v>
      </c>
      <c r="O218" s="86"/>
      <c r="P218" s="223">
        <f>O218*H218</f>
        <v>0</v>
      </c>
      <c r="Q218" s="223">
        <v>0.13200000000000001</v>
      </c>
      <c r="R218" s="223">
        <f>Q218*H218</f>
        <v>0.81576000000000004</v>
      </c>
      <c r="S218" s="223">
        <v>0</v>
      </c>
      <c r="T218" s="224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25" t="s">
        <v>208</v>
      </c>
      <c r="AT218" s="225" t="s">
        <v>228</v>
      </c>
      <c r="AU218" s="225" t="s">
        <v>81</v>
      </c>
      <c r="AY218" s="19" t="s">
        <v>152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9" t="s">
        <v>79</v>
      </c>
      <c r="BK218" s="226">
        <f>ROUND(I218*H218,2)</f>
        <v>0</v>
      </c>
      <c r="BL218" s="19" t="s">
        <v>159</v>
      </c>
      <c r="BM218" s="225" t="s">
        <v>598</v>
      </c>
    </row>
    <row r="219" s="14" customFormat="1">
      <c r="A219" s="14"/>
      <c r="B219" s="243"/>
      <c r="C219" s="244"/>
      <c r="D219" s="234" t="s">
        <v>163</v>
      </c>
      <c r="E219" s="244"/>
      <c r="F219" s="246" t="s">
        <v>1056</v>
      </c>
      <c r="G219" s="244"/>
      <c r="H219" s="247">
        <v>6.1799999999999997</v>
      </c>
      <c r="I219" s="248"/>
      <c r="J219" s="244"/>
      <c r="K219" s="244"/>
      <c r="L219" s="249"/>
      <c r="M219" s="250"/>
      <c r="N219" s="251"/>
      <c r="O219" s="251"/>
      <c r="P219" s="251"/>
      <c r="Q219" s="251"/>
      <c r="R219" s="251"/>
      <c r="S219" s="251"/>
      <c r="T219" s="25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3" t="s">
        <v>163</v>
      </c>
      <c r="AU219" s="253" t="s">
        <v>81</v>
      </c>
      <c r="AV219" s="14" t="s">
        <v>81</v>
      </c>
      <c r="AW219" s="14" t="s">
        <v>4</v>
      </c>
      <c r="AX219" s="14" t="s">
        <v>79</v>
      </c>
      <c r="AY219" s="253" t="s">
        <v>152</v>
      </c>
    </row>
    <row r="220" s="2" customFormat="1" ht="37.8" customHeight="1">
      <c r="A220" s="40"/>
      <c r="B220" s="41"/>
      <c r="C220" s="214" t="s">
        <v>347</v>
      </c>
      <c r="D220" s="214" t="s">
        <v>154</v>
      </c>
      <c r="E220" s="215" t="s">
        <v>600</v>
      </c>
      <c r="F220" s="216" t="s">
        <v>707</v>
      </c>
      <c r="G220" s="217" t="s">
        <v>157</v>
      </c>
      <c r="H220" s="218">
        <v>3.7000000000000002</v>
      </c>
      <c r="I220" s="219"/>
      <c r="J220" s="220">
        <f>ROUND(I220*H220,2)</f>
        <v>0</v>
      </c>
      <c r="K220" s="216" t="s">
        <v>158</v>
      </c>
      <c r="L220" s="46"/>
      <c r="M220" s="221" t="s">
        <v>19</v>
      </c>
      <c r="N220" s="222" t="s">
        <v>43</v>
      </c>
      <c r="O220" s="86"/>
      <c r="P220" s="223">
        <f>O220*H220</f>
        <v>0</v>
      </c>
      <c r="Q220" s="223">
        <v>0.11162</v>
      </c>
      <c r="R220" s="223">
        <f>Q220*H220</f>
        <v>0.41299400000000003</v>
      </c>
      <c r="S220" s="223">
        <v>0</v>
      </c>
      <c r="T220" s="224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25" t="s">
        <v>159</v>
      </c>
      <c r="AT220" s="225" t="s">
        <v>154</v>
      </c>
      <c r="AU220" s="225" t="s">
        <v>81</v>
      </c>
      <c r="AY220" s="19" t="s">
        <v>152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9" t="s">
        <v>79</v>
      </c>
      <c r="BK220" s="226">
        <f>ROUND(I220*H220,2)</f>
        <v>0</v>
      </c>
      <c r="BL220" s="19" t="s">
        <v>159</v>
      </c>
      <c r="BM220" s="225" t="s">
        <v>602</v>
      </c>
    </row>
    <row r="221" s="2" customFormat="1">
      <c r="A221" s="40"/>
      <c r="B221" s="41"/>
      <c r="C221" s="42"/>
      <c r="D221" s="227" t="s">
        <v>161</v>
      </c>
      <c r="E221" s="42"/>
      <c r="F221" s="228" t="s">
        <v>603</v>
      </c>
      <c r="G221" s="42"/>
      <c r="H221" s="42"/>
      <c r="I221" s="229"/>
      <c r="J221" s="42"/>
      <c r="K221" s="42"/>
      <c r="L221" s="46"/>
      <c r="M221" s="230"/>
      <c r="N221" s="231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161</v>
      </c>
      <c r="AU221" s="19" t="s">
        <v>81</v>
      </c>
    </row>
    <row r="222" s="13" customFormat="1">
      <c r="A222" s="13"/>
      <c r="B222" s="232"/>
      <c r="C222" s="233"/>
      <c r="D222" s="234" t="s">
        <v>163</v>
      </c>
      <c r="E222" s="235" t="s">
        <v>19</v>
      </c>
      <c r="F222" s="236" t="s">
        <v>534</v>
      </c>
      <c r="G222" s="233"/>
      <c r="H222" s="235" t="s">
        <v>19</v>
      </c>
      <c r="I222" s="237"/>
      <c r="J222" s="233"/>
      <c r="K222" s="233"/>
      <c r="L222" s="238"/>
      <c r="M222" s="239"/>
      <c r="N222" s="240"/>
      <c r="O222" s="240"/>
      <c r="P222" s="240"/>
      <c r="Q222" s="240"/>
      <c r="R222" s="240"/>
      <c r="S222" s="240"/>
      <c r="T222" s="24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2" t="s">
        <v>163</v>
      </c>
      <c r="AU222" s="242" t="s">
        <v>81</v>
      </c>
      <c r="AV222" s="13" t="s">
        <v>79</v>
      </c>
      <c r="AW222" s="13" t="s">
        <v>33</v>
      </c>
      <c r="AX222" s="13" t="s">
        <v>72</v>
      </c>
      <c r="AY222" s="242" t="s">
        <v>152</v>
      </c>
    </row>
    <row r="223" s="14" customFormat="1">
      <c r="A223" s="14"/>
      <c r="B223" s="243"/>
      <c r="C223" s="244"/>
      <c r="D223" s="234" t="s">
        <v>163</v>
      </c>
      <c r="E223" s="245" t="s">
        <v>19</v>
      </c>
      <c r="F223" s="246" t="s">
        <v>1050</v>
      </c>
      <c r="G223" s="244"/>
      <c r="H223" s="247">
        <v>3.7000000000000002</v>
      </c>
      <c r="I223" s="248"/>
      <c r="J223" s="244"/>
      <c r="K223" s="244"/>
      <c r="L223" s="249"/>
      <c r="M223" s="250"/>
      <c r="N223" s="251"/>
      <c r="O223" s="251"/>
      <c r="P223" s="251"/>
      <c r="Q223" s="251"/>
      <c r="R223" s="251"/>
      <c r="S223" s="251"/>
      <c r="T223" s="25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3" t="s">
        <v>163</v>
      </c>
      <c r="AU223" s="253" t="s">
        <v>81</v>
      </c>
      <c r="AV223" s="14" t="s">
        <v>81</v>
      </c>
      <c r="AW223" s="14" t="s">
        <v>33</v>
      </c>
      <c r="AX223" s="14" t="s">
        <v>79</v>
      </c>
      <c r="AY223" s="253" t="s">
        <v>152</v>
      </c>
    </row>
    <row r="224" s="2" customFormat="1" ht="16.5" customHeight="1">
      <c r="A224" s="40"/>
      <c r="B224" s="41"/>
      <c r="C224" s="265" t="s">
        <v>264</v>
      </c>
      <c r="D224" s="265" t="s">
        <v>228</v>
      </c>
      <c r="E224" s="266" t="s">
        <v>604</v>
      </c>
      <c r="F224" s="267" t="s">
        <v>605</v>
      </c>
      <c r="G224" s="268" t="s">
        <v>157</v>
      </c>
      <c r="H224" s="269">
        <v>3.8109999999999999</v>
      </c>
      <c r="I224" s="270"/>
      <c r="J224" s="271">
        <f>ROUND(I224*H224,2)</f>
        <v>0</v>
      </c>
      <c r="K224" s="267" t="s">
        <v>158</v>
      </c>
      <c r="L224" s="272"/>
      <c r="M224" s="273" t="s">
        <v>19</v>
      </c>
      <c r="N224" s="274" t="s">
        <v>43</v>
      </c>
      <c r="O224" s="86"/>
      <c r="P224" s="223">
        <f>O224*H224</f>
        <v>0</v>
      </c>
      <c r="Q224" s="223">
        <v>0.17599999999999999</v>
      </c>
      <c r="R224" s="223">
        <f>Q224*H224</f>
        <v>0.670736</v>
      </c>
      <c r="S224" s="223">
        <v>0</v>
      </c>
      <c r="T224" s="224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25" t="s">
        <v>208</v>
      </c>
      <c r="AT224" s="225" t="s">
        <v>228</v>
      </c>
      <c r="AU224" s="225" t="s">
        <v>81</v>
      </c>
      <c r="AY224" s="19" t="s">
        <v>152</v>
      </c>
      <c r="BE224" s="226">
        <f>IF(N224="základní",J224,0)</f>
        <v>0</v>
      </c>
      <c r="BF224" s="226">
        <f>IF(N224="snížená",J224,0)</f>
        <v>0</v>
      </c>
      <c r="BG224" s="226">
        <f>IF(N224="zákl. přenesená",J224,0)</f>
        <v>0</v>
      </c>
      <c r="BH224" s="226">
        <f>IF(N224="sníž. přenesená",J224,0)</f>
        <v>0</v>
      </c>
      <c r="BI224" s="226">
        <f>IF(N224="nulová",J224,0)</f>
        <v>0</v>
      </c>
      <c r="BJ224" s="19" t="s">
        <v>79</v>
      </c>
      <c r="BK224" s="226">
        <f>ROUND(I224*H224,2)</f>
        <v>0</v>
      </c>
      <c r="BL224" s="19" t="s">
        <v>159</v>
      </c>
      <c r="BM224" s="225" t="s">
        <v>606</v>
      </c>
    </row>
    <row r="225" s="14" customFormat="1">
      <c r="A225" s="14"/>
      <c r="B225" s="243"/>
      <c r="C225" s="244"/>
      <c r="D225" s="234" t="s">
        <v>163</v>
      </c>
      <c r="E225" s="245" t="s">
        <v>19</v>
      </c>
      <c r="F225" s="246" t="s">
        <v>1050</v>
      </c>
      <c r="G225" s="244"/>
      <c r="H225" s="247">
        <v>3.7000000000000002</v>
      </c>
      <c r="I225" s="248"/>
      <c r="J225" s="244"/>
      <c r="K225" s="244"/>
      <c r="L225" s="249"/>
      <c r="M225" s="250"/>
      <c r="N225" s="251"/>
      <c r="O225" s="251"/>
      <c r="P225" s="251"/>
      <c r="Q225" s="251"/>
      <c r="R225" s="251"/>
      <c r="S225" s="251"/>
      <c r="T225" s="252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3" t="s">
        <v>163</v>
      </c>
      <c r="AU225" s="253" t="s">
        <v>81</v>
      </c>
      <c r="AV225" s="14" t="s">
        <v>81</v>
      </c>
      <c r="AW225" s="14" t="s">
        <v>33</v>
      </c>
      <c r="AX225" s="14" t="s">
        <v>79</v>
      </c>
      <c r="AY225" s="253" t="s">
        <v>152</v>
      </c>
    </row>
    <row r="226" s="14" customFormat="1">
      <c r="A226" s="14"/>
      <c r="B226" s="243"/>
      <c r="C226" s="244"/>
      <c r="D226" s="234" t="s">
        <v>163</v>
      </c>
      <c r="E226" s="244"/>
      <c r="F226" s="246" t="s">
        <v>1057</v>
      </c>
      <c r="G226" s="244"/>
      <c r="H226" s="247">
        <v>3.8109999999999999</v>
      </c>
      <c r="I226" s="248"/>
      <c r="J226" s="244"/>
      <c r="K226" s="244"/>
      <c r="L226" s="249"/>
      <c r="M226" s="250"/>
      <c r="N226" s="251"/>
      <c r="O226" s="251"/>
      <c r="P226" s="251"/>
      <c r="Q226" s="251"/>
      <c r="R226" s="251"/>
      <c r="S226" s="251"/>
      <c r="T226" s="25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3" t="s">
        <v>163</v>
      </c>
      <c r="AU226" s="253" t="s">
        <v>81</v>
      </c>
      <c r="AV226" s="14" t="s">
        <v>81</v>
      </c>
      <c r="AW226" s="14" t="s">
        <v>4</v>
      </c>
      <c r="AX226" s="14" t="s">
        <v>79</v>
      </c>
      <c r="AY226" s="253" t="s">
        <v>152</v>
      </c>
    </row>
    <row r="227" s="12" customFormat="1" ht="22.8" customHeight="1">
      <c r="A227" s="12"/>
      <c r="B227" s="198"/>
      <c r="C227" s="199"/>
      <c r="D227" s="200" t="s">
        <v>71</v>
      </c>
      <c r="E227" s="212" t="s">
        <v>214</v>
      </c>
      <c r="F227" s="212" t="s">
        <v>341</v>
      </c>
      <c r="G227" s="199"/>
      <c r="H227" s="199"/>
      <c r="I227" s="202"/>
      <c r="J227" s="213">
        <f>BK227</f>
        <v>0</v>
      </c>
      <c r="K227" s="199"/>
      <c r="L227" s="204"/>
      <c r="M227" s="205"/>
      <c r="N227" s="206"/>
      <c r="O227" s="206"/>
      <c r="P227" s="207">
        <f>SUM(P228:P270)</f>
        <v>0</v>
      </c>
      <c r="Q227" s="206"/>
      <c r="R227" s="207">
        <f>SUM(R228:R270)</f>
        <v>6.8020905999999997</v>
      </c>
      <c r="S227" s="206"/>
      <c r="T227" s="208">
        <f>SUM(T228:T270)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09" t="s">
        <v>79</v>
      </c>
      <c r="AT227" s="210" t="s">
        <v>71</v>
      </c>
      <c r="AU227" s="210" t="s">
        <v>79</v>
      </c>
      <c r="AY227" s="209" t="s">
        <v>152</v>
      </c>
      <c r="BK227" s="211">
        <f>SUM(BK228:BK270)</f>
        <v>0</v>
      </c>
    </row>
    <row r="228" s="2" customFormat="1" ht="24.15" customHeight="1">
      <c r="A228" s="40"/>
      <c r="B228" s="41"/>
      <c r="C228" s="214" t="s">
        <v>359</v>
      </c>
      <c r="D228" s="214" t="s">
        <v>154</v>
      </c>
      <c r="E228" s="215" t="s">
        <v>352</v>
      </c>
      <c r="F228" s="216" t="s">
        <v>353</v>
      </c>
      <c r="G228" s="217" t="s">
        <v>179</v>
      </c>
      <c r="H228" s="218">
        <v>15.1</v>
      </c>
      <c r="I228" s="219"/>
      <c r="J228" s="220">
        <f>ROUND(I228*H228,2)</f>
        <v>0</v>
      </c>
      <c r="K228" s="216" t="s">
        <v>158</v>
      </c>
      <c r="L228" s="46"/>
      <c r="M228" s="221" t="s">
        <v>19</v>
      </c>
      <c r="N228" s="222" t="s">
        <v>43</v>
      </c>
      <c r="O228" s="86"/>
      <c r="P228" s="223">
        <f>O228*H228</f>
        <v>0</v>
      </c>
      <c r="Q228" s="223">
        <v>0.16850000000000001</v>
      </c>
      <c r="R228" s="223">
        <f>Q228*H228</f>
        <v>2.5443500000000001</v>
      </c>
      <c r="S228" s="223">
        <v>0</v>
      </c>
      <c r="T228" s="224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25" t="s">
        <v>159</v>
      </c>
      <c r="AT228" s="225" t="s">
        <v>154</v>
      </c>
      <c r="AU228" s="225" t="s">
        <v>81</v>
      </c>
      <c r="AY228" s="19" t="s">
        <v>152</v>
      </c>
      <c r="BE228" s="226">
        <f>IF(N228="základní",J228,0)</f>
        <v>0</v>
      </c>
      <c r="BF228" s="226">
        <f>IF(N228="snížená",J228,0)</f>
        <v>0</v>
      </c>
      <c r="BG228" s="226">
        <f>IF(N228="zákl. přenesená",J228,0)</f>
        <v>0</v>
      </c>
      <c r="BH228" s="226">
        <f>IF(N228="sníž. přenesená",J228,0)</f>
        <v>0</v>
      </c>
      <c r="BI228" s="226">
        <f>IF(N228="nulová",J228,0)</f>
        <v>0</v>
      </c>
      <c r="BJ228" s="19" t="s">
        <v>79</v>
      </c>
      <c r="BK228" s="226">
        <f>ROUND(I228*H228,2)</f>
        <v>0</v>
      </c>
      <c r="BL228" s="19" t="s">
        <v>159</v>
      </c>
      <c r="BM228" s="225" t="s">
        <v>608</v>
      </c>
    </row>
    <row r="229" s="2" customFormat="1">
      <c r="A229" s="40"/>
      <c r="B229" s="41"/>
      <c r="C229" s="42"/>
      <c r="D229" s="227" t="s">
        <v>161</v>
      </c>
      <c r="E229" s="42"/>
      <c r="F229" s="228" t="s">
        <v>355</v>
      </c>
      <c r="G229" s="42"/>
      <c r="H229" s="42"/>
      <c r="I229" s="229"/>
      <c r="J229" s="42"/>
      <c r="K229" s="42"/>
      <c r="L229" s="46"/>
      <c r="M229" s="230"/>
      <c r="N229" s="231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161</v>
      </c>
      <c r="AU229" s="19" t="s">
        <v>81</v>
      </c>
    </row>
    <row r="230" s="13" customFormat="1">
      <c r="A230" s="13"/>
      <c r="B230" s="232"/>
      <c r="C230" s="233"/>
      <c r="D230" s="234" t="s">
        <v>163</v>
      </c>
      <c r="E230" s="235" t="s">
        <v>19</v>
      </c>
      <c r="F230" s="236" t="s">
        <v>356</v>
      </c>
      <c r="G230" s="233"/>
      <c r="H230" s="235" t="s">
        <v>19</v>
      </c>
      <c r="I230" s="237"/>
      <c r="J230" s="233"/>
      <c r="K230" s="233"/>
      <c r="L230" s="238"/>
      <c r="M230" s="239"/>
      <c r="N230" s="240"/>
      <c r="O230" s="240"/>
      <c r="P230" s="240"/>
      <c r="Q230" s="240"/>
      <c r="R230" s="240"/>
      <c r="S230" s="240"/>
      <c r="T230" s="24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2" t="s">
        <v>163</v>
      </c>
      <c r="AU230" s="242" t="s">
        <v>81</v>
      </c>
      <c r="AV230" s="13" t="s">
        <v>79</v>
      </c>
      <c r="AW230" s="13" t="s">
        <v>33</v>
      </c>
      <c r="AX230" s="13" t="s">
        <v>72</v>
      </c>
      <c r="AY230" s="242" t="s">
        <v>152</v>
      </c>
    </row>
    <row r="231" s="14" customFormat="1">
      <c r="A231" s="14"/>
      <c r="B231" s="243"/>
      <c r="C231" s="244"/>
      <c r="D231" s="234" t="s">
        <v>163</v>
      </c>
      <c r="E231" s="245" t="s">
        <v>19</v>
      </c>
      <c r="F231" s="246" t="s">
        <v>1058</v>
      </c>
      <c r="G231" s="244"/>
      <c r="H231" s="247">
        <v>11.1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3" t="s">
        <v>163</v>
      </c>
      <c r="AU231" s="253" t="s">
        <v>81</v>
      </c>
      <c r="AV231" s="14" t="s">
        <v>81</v>
      </c>
      <c r="AW231" s="14" t="s">
        <v>33</v>
      </c>
      <c r="AX231" s="14" t="s">
        <v>72</v>
      </c>
      <c r="AY231" s="253" t="s">
        <v>152</v>
      </c>
    </row>
    <row r="232" s="13" customFormat="1">
      <c r="A232" s="13"/>
      <c r="B232" s="232"/>
      <c r="C232" s="233"/>
      <c r="D232" s="234" t="s">
        <v>163</v>
      </c>
      <c r="E232" s="235" t="s">
        <v>19</v>
      </c>
      <c r="F232" s="236" t="s">
        <v>358</v>
      </c>
      <c r="G232" s="233"/>
      <c r="H232" s="235" t="s">
        <v>19</v>
      </c>
      <c r="I232" s="237"/>
      <c r="J232" s="233"/>
      <c r="K232" s="233"/>
      <c r="L232" s="238"/>
      <c r="M232" s="239"/>
      <c r="N232" s="240"/>
      <c r="O232" s="240"/>
      <c r="P232" s="240"/>
      <c r="Q232" s="240"/>
      <c r="R232" s="240"/>
      <c r="S232" s="240"/>
      <c r="T232" s="24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2" t="s">
        <v>163</v>
      </c>
      <c r="AU232" s="242" t="s">
        <v>81</v>
      </c>
      <c r="AV232" s="13" t="s">
        <v>79</v>
      </c>
      <c r="AW232" s="13" t="s">
        <v>33</v>
      </c>
      <c r="AX232" s="13" t="s">
        <v>72</v>
      </c>
      <c r="AY232" s="242" t="s">
        <v>152</v>
      </c>
    </row>
    <row r="233" s="14" customFormat="1">
      <c r="A233" s="14"/>
      <c r="B233" s="243"/>
      <c r="C233" s="244"/>
      <c r="D233" s="234" t="s">
        <v>163</v>
      </c>
      <c r="E233" s="245" t="s">
        <v>19</v>
      </c>
      <c r="F233" s="246" t="s">
        <v>159</v>
      </c>
      <c r="G233" s="244"/>
      <c r="H233" s="247">
        <v>4</v>
      </c>
      <c r="I233" s="248"/>
      <c r="J233" s="244"/>
      <c r="K233" s="244"/>
      <c r="L233" s="249"/>
      <c r="M233" s="250"/>
      <c r="N233" s="251"/>
      <c r="O233" s="251"/>
      <c r="P233" s="251"/>
      <c r="Q233" s="251"/>
      <c r="R233" s="251"/>
      <c r="S233" s="251"/>
      <c r="T233" s="252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3" t="s">
        <v>163</v>
      </c>
      <c r="AU233" s="253" t="s">
        <v>81</v>
      </c>
      <c r="AV233" s="14" t="s">
        <v>81</v>
      </c>
      <c r="AW233" s="14" t="s">
        <v>33</v>
      </c>
      <c r="AX233" s="14" t="s">
        <v>72</v>
      </c>
      <c r="AY233" s="253" t="s">
        <v>152</v>
      </c>
    </row>
    <row r="234" s="15" customFormat="1">
      <c r="A234" s="15"/>
      <c r="B234" s="254"/>
      <c r="C234" s="255"/>
      <c r="D234" s="234" t="s">
        <v>163</v>
      </c>
      <c r="E234" s="256" t="s">
        <v>19</v>
      </c>
      <c r="F234" s="257" t="s">
        <v>194</v>
      </c>
      <c r="G234" s="255"/>
      <c r="H234" s="258">
        <v>15.1</v>
      </c>
      <c r="I234" s="259"/>
      <c r="J234" s="255"/>
      <c r="K234" s="255"/>
      <c r="L234" s="260"/>
      <c r="M234" s="261"/>
      <c r="N234" s="262"/>
      <c r="O234" s="262"/>
      <c r="P234" s="262"/>
      <c r="Q234" s="262"/>
      <c r="R234" s="262"/>
      <c r="S234" s="262"/>
      <c r="T234" s="263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4" t="s">
        <v>163</v>
      </c>
      <c r="AU234" s="264" t="s">
        <v>81</v>
      </c>
      <c r="AV234" s="15" t="s">
        <v>159</v>
      </c>
      <c r="AW234" s="15" t="s">
        <v>33</v>
      </c>
      <c r="AX234" s="15" t="s">
        <v>79</v>
      </c>
      <c r="AY234" s="264" t="s">
        <v>152</v>
      </c>
    </row>
    <row r="235" s="2" customFormat="1" ht="16.5" customHeight="1">
      <c r="A235" s="40"/>
      <c r="B235" s="41"/>
      <c r="C235" s="265" t="s">
        <v>364</v>
      </c>
      <c r="D235" s="265" t="s">
        <v>228</v>
      </c>
      <c r="E235" s="266" t="s">
        <v>360</v>
      </c>
      <c r="F235" s="267" t="s">
        <v>361</v>
      </c>
      <c r="G235" s="268" t="s">
        <v>179</v>
      </c>
      <c r="H235" s="269">
        <v>11.321999999999999</v>
      </c>
      <c r="I235" s="270"/>
      <c r="J235" s="271">
        <f>ROUND(I235*H235,2)</f>
        <v>0</v>
      </c>
      <c r="K235" s="267" t="s">
        <v>158</v>
      </c>
      <c r="L235" s="272"/>
      <c r="M235" s="273" t="s">
        <v>19</v>
      </c>
      <c r="N235" s="274" t="s">
        <v>43</v>
      </c>
      <c r="O235" s="86"/>
      <c r="P235" s="223">
        <f>O235*H235</f>
        <v>0</v>
      </c>
      <c r="Q235" s="223">
        <v>0.048300000000000003</v>
      </c>
      <c r="R235" s="223">
        <f>Q235*H235</f>
        <v>0.54685260000000002</v>
      </c>
      <c r="S235" s="223">
        <v>0</v>
      </c>
      <c r="T235" s="224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25" t="s">
        <v>208</v>
      </c>
      <c r="AT235" s="225" t="s">
        <v>228</v>
      </c>
      <c r="AU235" s="225" t="s">
        <v>81</v>
      </c>
      <c r="AY235" s="19" t="s">
        <v>152</v>
      </c>
      <c r="BE235" s="226">
        <f>IF(N235="základní",J235,0)</f>
        <v>0</v>
      </c>
      <c r="BF235" s="226">
        <f>IF(N235="snížená",J235,0)</f>
        <v>0</v>
      </c>
      <c r="BG235" s="226">
        <f>IF(N235="zákl. přenesená",J235,0)</f>
        <v>0</v>
      </c>
      <c r="BH235" s="226">
        <f>IF(N235="sníž. přenesená",J235,0)</f>
        <v>0</v>
      </c>
      <c r="BI235" s="226">
        <f>IF(N235="nulová",J235,0)</f>
        <v>0</v>
      </c>
      <c r="BJ235" s="19" t="s">
        <v>79</v>
      </c>
      <c r="BK235" s="226">
        <f>ROUND(I235*H235,2)</f>
        <v>0</v>
      </c>
      <c r="BL235" s="19" t="s">
        <v>159</v>
      </c>
      <c r="BM235" s="225" t="s">
        <v>609</v>
      </c>
    </row>
    <row r="236" s="14" customFormat="1">
      <c r="A236" s="14"/>
      <c r="B236" s="243"/>
      <c r="C236" s="244"/>
      <c r="D236" s="234" t="s">
        <v>163</v>
      </c>
      <c r="E236" s="244"/>
      <c r="F236" s="246" t="s">
        <v>1059</v>
      </c>
      <c r="G236" s="244"/>
      <c r="H236" s="247">
        <v>11.321999999999999</v>
      </c>
      <c r="I236" s="248"/>
      <c r="J236" s="244"/>
      <c r="K236" s="244"/>
      <c r="L236" s="249"/>
      <c r="M236" s="250"/>
      <c r="N236" s="251"/>
      <c r="O236" s="251"/>
      <c r="P236" s="251"/>
      <c r="Q236" s="251"/>
      <c r="R236" s="251"/>
      <c r="S236" s="251"/>
      <c r="T236" s="25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3" t="s">
        <v>163</v>
      </c>
      <c r="AU236" s="253" t="s">
        <v>81</v>
      </c>
      <c r="AV236" s="14" t="s">
        <v>81</v>
      </c>
      <c r="AW236" s="14" t="s">
        <v>4</v>
      </c>
      <c r="AX236" s="14" t="s">
        <v>79</v>
      </c>
      <c r="AY236" s="253" t="s">
        <v>152</v>
      </c>
    </row>
    <row r="237" s="2" customFormat="1" ht="16.5" customHeight="1">
      <c r="A237" s="40"/>
      <c r="B237" s="41"/>
      <c r="C237" s="265" t="s">
        <v>369</v>
      </c>
      <c r="D237" s="265" t="s">
        <v>228</v>
      </c>
      <c r="E237" s="266" t="s">
        <v>365</v>
      </c>
      <c r="F237" s="267" t="s">
        <v>366</v>
      </c>
      <c r="G237" s="268" t="s">
        <v>179</v>
      </c>
      <c r="H237" s="269">
        <v>4.2000000000000002</v>
      </c>
      <c r="I237" s="270"/>
      <c r="J237" s="271">
        <f>ROUND(I237*H237,2)</f>
        <v>0</v>
      </c>
      <c r="K237" s="267" t="s">
        <v>158</v>
      </c>
      <c r="L237" s="272"/>
      <c r="M237" s="273" t="s">
        <v>19</v>
      </c>
      <c r="N237" s="274" t="s">
        <v>43</v>
      </c>
      <c r="O237" s="86"/>
      <c r="P237" s="223">
        <f>O237*H237</f>
        <v>0</v>
      </c>
      <c r="Q237" s="223">
        <v>0.065670000000000006</v>
      </c>
      <c r="R237" s="223">
        <f>Q237*H237</f>
        <v>0.27581400000000006</v>
      </c>
      <c r="S237" s="223">
        <v>0</v>
      </c>
      <c r="T237" s="224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25" t="s">
        <v>208</v>
      </c>
      <c r="AT237" s="225" t="s">
        <v>228</v>
      </c>
      <c r="AU237" s="225" t="s">
        <v>81</v>
      </c>
      <c r="AY237" s="19" t="s">
        <v>152</v>
      </c>
      <c r="BE237" s="226">
        <f>IF(N237="základní",J237,0)</f>
        <v>0</v>
      </c>
      <c r="BF237" s="226">
        <f>IF(N237="snížená",J237,0)</f>
        <v>0</v>
      </c>
      <c r="BG237" s="226">
        <f>IF(N237="zákl. přenesená",J237,0)</f>
        <v>0</v>
      </c>
      <c r="BH237" s="226">
        <f>IF(N237="sníž. přenesená",J237,0)</f>
        <v>0</v>
      </c>
      <c r="BI237" s="226">
        <f>IF(N237="nulová",J237,0)</f>
        <v>0</v>
      </c>
      <c r="BJ237" s="19" t="s">
        <v>79</v>
      </c>
      <c r="BK237" s="226">
        <f>ROUND(I237*H237,2)</f>
        <v>0</v>
      </c>
      <c r="BL237" s="19" t="s">
        <v>159</v>
      </c>
      <c r="BM237" s="225" t="s">
        <v>1060</v>
      </c>
    </row>
    <row r="238" s="14" customFormat="1">
      <c r="A238" s="14"/>
      <c r="B238" s="243"/>
      <c r="C238" s="244"/>
      <c r="D238" s="234" t="s">
        <v>163</v>
      </c>
      <c r="E238" s="244"/>
      <c r="F238" s="246" t="s">
        <v>1061</v>
      </c>
      <c r="G238" s="244"/>
      <c r="H238" s="247">
        <v>4.2000000000000002</v>
      </c>
      <c r="I238" s="248"/>
      <c r="J238" s="244"/>
      <c r="K238" s="244"/>
      <c r="L238" s="249"/>
      <c r="M238" s="250"/>
      <c r="N238" s="251"/>
      <c r="O238" s="251"/>
      <c r="P238" s="251"/>
      <c r="Q238" s="251"/>
      <c r="R238" s="251"/>
      <c r="S238" s="251"/>
      <c r="T238" s="25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3" t="s">
        <v>163</v>
      </c>
      <c r="AU238" s="253" t="s">
        <v>81</v>
      </c>
      <c r="AV238" s="14" t="s">
        <v>81</v>
      </c>
      <c r="AW238" s="14" t="s">
        <v>4</v>
      </c>
      <c r="AX238" s="14" t="s">
        <v>79</v>
      </c>
      <c r="AY238" s="253" t="s">
        <v>152</v>
      </c>
    </row>
    <row r="239" s="2" customFormat="1" ht="24.15" customHeight="1">
      <c r="A239" s="40"/>
      <c r="B239" s="41"/>
      <c r="C239" s="214" t="s">
        <v>376</v>
      </c>
      <c r="D239" s="214" t="s">
        <v>154</v>
      </c>
      <c r="E239" s="215" t="s">
        <v>370</v>
      </c>
      <c r="F239" s="216" t="s">
        <v>371</v>
      </c>
      <c r="G239" s="217" t="s">
        <v>179</v>
      </c>
      <c r="H239" s="218">
        <v>18.399999999999999</v>
      </c>
      <c r="I239" s="219"/>
      <c r="J239" s="220">
        <f>ROUND(I239*H239,2)</f>
        <v>0</v>
      </c>
      <c r="K239" s="216" t="s">
        <v>158</v>
      </c>
      <c r="L239" s="46"/>
      <c r="M239" s="221" t="s">
        <v>19</v>
      </c>
      <c r="N239" s="222" t="s">
        <v>43</v>
      </c>
      <c r="O239" s="86"/>
      <c r="P239" s="223">
        <f>O239*H239</f>
        <v>0</v>
      </c>
      <c r="Q239" s="223">
        <v>0.14041999999999999</v>
      </c>
      <c r="R239" s="223">
        <f>Q239*H239</f>
        <v>2.5837279999999998</v>
      </c>
      <c r="S239" s="223">
        <v>0</v>
      </c>
      <c r="T239" s="224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25" t="s">
        <v>159</v>
      </c>
      <c r="AT239" s="225" t="s">
        <v>154</v>
      </c>
      <c r="AU239" s="225" t="s">
        <v>81</v>
      </c>
      <c r="AY239" s="19" t="s">
        <v>152</v>
      </c>
      <c r="BE239" s="226">
        <f>IF(N239="základní",J239,0)</f>
        <v>0</v>
      </c>
      <c r="BF239" s="226">
        <f>IF(N239="snížená",J239,0)</f>
        <v>0</v>
      </c>
      <c r="BG239" s="226">
        <f>IF(N239="zákl. přenesená",J239,0)</f>
        <v>0</v>
      </c>
      <c r="BH239" s="226">
        <f>IF(N239="sníž. přenesená",J239,0)</f>
        <v>0</v>
      </c>
      <c r="BI239" s="226">
        <f>IF(N239="nulová",J239,0)</f>
        <v>0</v>
      </c>
      <c r="BJ239" s="19" t="s">
        <v>79</v>
      </c>
      <c r="BK239" s="226">
        <f>ROUND(I239*H239,2)</f>
        <v>0</v>
      </c>
      <c r="BL239" s="19" t="s">
        <v>159</v>
      </c>
      <c r="BM239" s="225" t="s">
        <v>611</v>
      </c>
    </row>
    <row r="240" s="2" customFormat="1">
      <c r="A240" s="40"/>
      <c r="B240" s="41"/>
      <c r="C240" s="42"/>
      <c r="D240" s="227" t="s">
        <v>161</v>
      </c>
      <c r="E240" s="42"/>
      <c r="F240" s="228" t="s">
        <v>373</v>
      </c>
      <c r="G240" s="42"/>
      <c r="H240" s="42"/>
      <c r="I240" s="229"/>
      <c r="J240" s="42"/>
      <c r="K240" s="42"/>
      <c r="L240" s="46"/>
      <c r="M240" s="230"/>
      <c r="N240" s="231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161</v>
      </c>
      <c r="AU240" s="19" t="s">
        <v>81</v>
      </c>
    </row>
    <row r="241" s="14" customFormat="1">
      <c r="A241" s="14"/>
      <c r="B241" s="243"/>
      <c r="C241" s="244"/>
      <c r="D241" s="234" t="s">
        <v>163</v>
      </c>
      <c r="E241" s="245" t="s">
        <v>19</v>
      </c>
      <c r="F241" s="246" t="s">
        <v>1062</v>
      </c>
      <c r="G241" s="244"/>
      <c r="H241" s="247">
        <v>18.399999999999999</v>
      </c>
      <c r="I241" s="248"/>
      <c r="J241" s="244"/>
      <c r="K241" s="244"/>
      <c r="L241" s="249"/>
      <c r="M241" s="250"/>
      <c r="N241" s="251"/>
      <c r="O241" s="251"/>
      <c r="P241" s="251"/>
      <c r="Q241" s="251"/>
      <c r="R241" s="251"/>
      <c r="S241" s="251"/>
      <c r="T241" s="252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3" t="s">
        <v>163</v>
      </c>
      <c r="AU241" s="253" t="s">
        <v>81</v>
      </c>
      <c r="AV241" s="14" t="s">
        <v>81</v>
      </c>
      <c r="AW241" s="14" t="s">
        <v>33</v>
      </c>
      <c r="AX241" s="14" t="s">
        <v>79</v>
      </c>
      <c r="AY241" s="253" t="s">
        <v>152</v>
      </c>
    </row>
    <row r="242" s="2" customFormat="1" ht="16.5" customHeight="1">
      <c r="A242" s="40"/>
      <c r="B242" s="41"/>
      <c r="C242" s="265" t="s">
        <v>381</v>
      </c>
      <c r="D242" s="265" t="s">
        <v>228</v>
      </c>
      <c r="E242" s="266" t="s">
        <v>377</v>
      </c>
      <c r="F242" s="267" t="s">
        <v>378</v>
      </c>
      <c r="G242" s="268" t="s">
        <v>179</v>
      </c>
      <c r="H242" s="269">
        <v>18.768000000000001</v>
      </c>
      <c r="I242" s="270"/>
      <c r="J242" s="271">
        <f>ROUND(I242*H242,2)</f>
        <v>0</v>
      </c>
      <c r="K242" s="267" t="s">
        <v>158</v>
      </c>
      <c r="L242" s="272"/>
      <c r="M242" s="273" t="s">
        <v>19</v>
      </c>
      <c r="N242" s="274" t="s">
        <v>43</v>
      </c>
      <c r="O242" s="86"/>
      <c r="P242" s="223">
        <f>O242*H242</f>
        <v>0</v>
      </c>
      <c r="Q242" s="223">
        <v>0.044999999999999998</v>
      </c>
      <c r="R242" s="223">
        <f>Q242*H242</f>
        <v>0.84455999999999998</v>
      </c>
      <c r="S242" s="223">
        <v>0</v>
      </c>
      <c r="T242" s="224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25" t="s">
        <v>208</v>
      </c>
      <c r="AT242" s="225" t="s">
        <v>228</v>
      </c>
      <c r="AU242" s="225" t="s">
        <v>81</v>
      </c>
      <c r="AY242" s="19" t="s">
        <v>152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9" t="s">
        <v>79</v>
      </c>
      <c r="BK242" s="226">
        <f>ROUND(I242*H242,2)</f>
        <v>0</v>
      </c>
      <c r="BL242" s="19" t="s">
        <v>159</v>
      </c>
      <c r="BM242" s="225" t="s">
        <v>612</v>
      </c>
    </row>
    <row r="243" s="14" customFormat="1">
      <c r="A243" s="14"/>
      <c r="B243" s="243"/>
      <c r="C243" s="244"/>
      <c r="D243" s="234" t="s">
        <v>163</v>
      </c>
      <c r="E243" s="244"/>
      <c r="F243" s="246" t="s">
        <v>1063</v>
      </c>
      <c r="G243" s="244"/>
      <c r="H243" s="247">
        <v>18.768000000000001</v>
      </c>
      <c r="I243" s="248"/>
      <c r="J243" s="244"/>
      <c r="K243" s="244"/>
      <c r="L243" s="249"/>
      <c r="M243" s="250"/>
      <c r="N243" s="251"/>
      <c r="O243" s="251"/>
      <c r="P243" s="251"/>
      <c r="Q243" s="251"/>
      <c r="R243" s="251"/>
      <c r="S243" s="251"/>
      <c r="T243" s="252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3" t="s">
        <v>163</v>
      </c>
      <c r="AU243" s="253" t="s">
        <v>81</v>
      </c>
      <c r="AV243" s="14" t="s">
        <v>81</v>
      </c>
      <c r="AW243" s="14" t="s">
        <v>4</v>
      </c>
      <c r="AX243" s="14" t="s">
        <v>79</v>
      </c>
      <c r="AY243" s="253" t="s">
        <v>152</v>
      </c>
    </row>
    <row r="244" s="2" customFormat="1" ht="24.15" customHeight="1">
      <c r="A244" s="40"/>
      <c r="B244" s="41"/>
      <c r="C244" s="214" t="s">
        <v>386</v>
      </c>
      <c r="D244" s="214" t="s">
        <v>154</v>
      </c>
      <c r="E244" s="215" t="s">
        <v>382</v>
      </c>
      <c r="F244" s="216" t="s">
        <v>383</v>
      </c>
      <c r="G244" s="217" t="s">
        <v>179</v>
      </c>
      <c r="H244" s="218">
        <v>13.1</v>
      </c>
      <c r="I244" s="219"/>
      <c r="J244" s="220">
        <f>ROUND(I244*H244,2)</f>
        <v>0</v>
      </c>
      <c r="K244" s="216" t="s">
        <v>158</v>
      </c>
      <c r="L244" s="46"/>
      <c r="M244" s="221" t="s">
        <v>19</v>
      </c>
      <c r="N244" s="222" t="s">
        <v>43</v>
      </c>
      <c r="O244" s="86"/>
      <c r="P244" s="223">
        <f>O244*H244</f>
        <v>0</v>
      </c>
      <c r="Q244" s="223">
        <v>0.00017000000000000001</v>
      </c>
      <c r="R244" s="223">
        <f>Q244*H244</f>
        <v>0.0022270000000000002</v>
      </c>
      <c r="S244" s="223">
        <v>0</v>
      </c>
      <c r="T244" s="224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25" t="s">
        <v>159</v>
      </c>
      <c r="AT244" s="225" t="s">
        <v>154</v>
      </c>
      <c r="AU244" s="225" t="s">
        <v>81</v>
      </c>
      <c r="AY244" s="19" t="s">
        <v>152</v>
      </c>
      <c r="BE244" s="226">
        <f>IF(N244="základní",J244,0)</f>
        <v>0</v>
      </c>
      <c r="BF244" s="226">
        <f>IF(N244="snížená",J244,0)</f>
        <v>0</v>
      </c>
      <c r="BG244" s="226">
        <f>IF(N244="zákl. přenesená",J244,0)</f>
        <v>0</v>
      </c>
      <c r="BH244" s="226">
        <f>IF(N244="sníž. přenesená",J244,0)</f>
        <v>0</v>
      </c>
      <c r="BI244" s="226">
        <f>IF(N244="nulová",J244,0)</f>
        <v>0</v>
      </c>
      <c r="BJ244" s="19" t="s">
        <v>79</v>
      </c>
      <c r="BK244" s="226">
        <f>ROUND(I244*H244,2)</f>
        <v>0</v>
      </c>
      <c r="BL244" s="19" t="s">
        <v>159</v>
      </c>
      <c r="BM244" s="225" t="s">
        <v>614</v>
      </c>
    </row>
    <row r="245" s="2" customFormat="1">
      <c r="A245" s="40"/>
      <c r="B245" s="41"/>
      <c r="C245" s="42"/>
      <c r="D245" s="227" t="s">
        <v>161</v>
      </c>
      <c r="E245" s="42"/>
      <c r="F245" s="228" t="s">
        <v>385</v>
      </c>
      <c r="G245" s="42"/>
      <c r="H245" s="42"/>
      <c r="I245" s="229"/>
      <c r="J245" s="42"/>
      <c r="K245" s="42"/>
      <c r="L245" s="46"/>
      <c r="M245" s="230"/>
      <c r="N245" s="231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161</v>
      </c>
      <c r="AU245" s="19" t="s">
        <v>81</v>
      </c>
    </row>
    <row r="246" s="2" customFormat="1" ht="16.5" customHeight="1">
      <c r="A246" s="40"/>
      <c r="B246" s="41"/>
      <c r="C246" s="214" t="s">
        <v>391</v>
      </c>
      <c r="D246" s="214" t="s">
        <v>154</v>
      </c>
      <c r="E246" s="215" t="s">
        <v>387</v>
      </c>
      <c r="F246" s="216" t="s">
        <v>388</v>
      </c>
      <c r="G246" s="217" t="s">
        <v>157</v>
      </c>
      <c r="H246" s="218">
        <v>9.6999999999999993</v>
      </c>
      <c r="I246" s="219"/>
      <c r="J246" s="220">
        <f>ROUND(I246*H246,2)</f>
        <v>0</v>
      </c>
      <c r="K246" s="216" t="s">
        <v>158</v>
      </c>
      <c r="L246" s="46"/>
      <c r="M246" s="221" t="s">
        <v>19</v>
      </c>
      <c r="N246" s="222" t="s">
        <v>43</v>
      </c>
      <c r="O246" s="86"/>
      <c r="P246" s="223">
        <f>O246*H246</f>
        <v>0</v>
      </c>
      <c r="Q246" s="223">
        <v>0.00046999999999999999</v>
      </c>
      <c r="R246" s="223">
        <f>Q246*H246</f>
        <v>0.0045589999999999997</v>
      </c>
      <c r="S246" s="223">
        <v>0</v>
      </c>
      <c r="T246" s="224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25" t="s">
        <v>159</v>
      </c>
      <c r="AT246" s="225" t="s">
        <v>154</v>
      </c>
      <c r="AU246" s="225" t="s">
        <v>81</v>
      </c>
      <c r="AY246" s="19" t="s">
        <v>152</v>
      </c>
      <c r="BE246" s="226">
        <f>IF(N246="základní",J246,0)</f>
        <v>0</v>
      </c>
      <c r="BF246" s="226">
        <f>IF(N246="snížená",J246,0)</f>
        <v>0</v>
      </c>
      <c r="BG246" s="226">
        <f>IF(N246="zákl. přenesená",J246,0)</f>
        <v>0</v>
      </c>
      <c r="BH246" s="226">
        <f>IF(N246="sníž. přenesená",J246,0)</f>
        <v>0</v>
      </c>
      <c r="BI246" s="226">
        <f>IF(N246="nulová",J246,0)</f>
        <v>0</v>
      </c>
      <c r="BJ246" s="19" t="s">
        <v>79</v>
      </c>
      <c r="BK246" s="226">
        <f>ROUND(I246*H246,2)</f>
        <v>0</v>
      </c>
      <c r="BL246" s="19" t="s">
        <v>159</v>
      </c>
      <c r="BM246" s="225" t="s">
        <v>615</v>
      </c>
    </row>
    <row r="247" s="2" customFormat="1">
      <c r="A247" s="40"/>
      <c r="B247" s="41"/>
      <c r="C247" s="42"/>
      <c r="D247" s="227" t="s">
        <v>161</v>
      </c>
      <c r="E247" s="42"/>
      <c r="F247" s="228" t="s">
        <v>390</v>
      </c>
      <c r="G247" s="42"/>
      <c r="H247" s="42"/>
      <c r="I247" s="229"/>
      <c r="J247" s="42"/>
      <c r="K247" s="42"/>
      <c r="L247" s="46"/>
      <c r="M247" s="230"/>
      <c r="N247" s="231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161</v>
      </c>
      <c r="AU247" s="19" t="s">
        <v>81</v>
      </c>
    </row>
    <row r="248" s="13" customFormat="1">
      <c r="A248" s="13"/>
      <c r="B248" s="232"/>
      <c r="C248" s="233"/>
      <c r="D248" s="234" t="s">
        <v>163</v>
      </c>
      <c r="E248" s="235" t="s">
        <v>19</v>
      </c>
      <c r="F248" s="236" t="s">
        <v>534</v>
      </c>
      <c r="G248" s="233"/>
      <c r="H248" s="235" t="s">
        <v>19</v>
      </c>
      <c r="I248" s="237"/>
      <c r="J248" s="233"/>
      <c r="K248" s="233"/>
      <c r="L248" s="238"/>
      <c r="M248" s="239"/>
      <c r="N248" s="240"/>
      <c r="O248" s="240"/>
      <c r="P248" s="240"/>
      <c r="Q248" s="240"/>
      <c r="R248" s="240"/>
      <c r="S248" s="240"/>
      <c r="T248" s="24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2" t="s">
        <v>163</v>
      </c>
      <c r="AU248" s="242" t="s">
        <v>81</v>
      </c>
      <c r="AV248" s="13" t="s">
        <v>79</v>
      </c>
      <c r="AW248" s="13" t="s">
        <v>33</v>
      </c>
      <c r="AX248" s="13" t="s">
        <v>72</v>
      </c>
      <c r="AY248" s="242" t="s">
        <v>152</v>
      </c>
    </row>
    <row r="249" s="14" customFormat="1">
      <c r="A249" s="14"/>
      <c r="B249" s="243"/>
      <c r="C249" s="244"/>
      <c r="D249" s="234" t="s">
        <v>163</v>
      </c>
      <c r="E249" s="245" t="s">
        <v>19</v>
      </c>
      <c r="F249" s="246" t="s">
        <v>1050</v>
      </c>
      <c r="G249" s="244"/>
      <c r="H249" s="247">
        <v>3.7000000000000002</v>
      </c>
      <c r="I249" s="248"/>
      <c r="J249" s="244"/>
      <c r="K249" s="244"/>
      <c r="L249" s="249"/>
      <c r="M249" s="250"/>
      <c r="N249" s="251"/>
      <c r="O249" s="251"/>
      <c r="P249" s="251"/>
      <c r="Q249" s="251"/>
      <c r="R249" s="251"/>
      <c r="S249" s="251"/>
      <c r="T249" s="25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3" t="s">
        <v>163</v>
      </c>
      <c r="AU249" s="253" t="s">
        <v>81</v>
      </c>
      <c r="AV249" s="14" t="s">
        <v>81</v>
      </c>
      <c r="AW249" s="14" t="s">
        <v>33</v>
      </c>
      <c r="AX249" s="14" t="s">
        <v>72</v>
      </c>
      <c r="AY249" s="253" t="s">
        <v>152</v>
      </c>
    </row>
    <row r="250" s="13" customFormat="1">
      <c r="A250" s="13"/>
      <c r="B250" s="232"/>
      <c r="C250" s="233"/>
      <c r="D250" s="234" t="s">
        <v>163</v>
      </c>
      <c r="E250" s="235" t="s">
        <v>19</v>
      </c>
      <c r="F250" s="236" t="s">
        <v>189</v>
      </c>
      <c r="G250" s="233"/>
      <c r="H250" s="235" t="s">
        <v>19</v>
      </c>
      <c r="I250" s="237"/>
      <c r="J250" s="233"/>
      <c r="K250" s="233"/>
      <c r="L250" s="238"/>
      <c r="M250" s="239"/>
      <c r="N250" s="240"/>
      <c r="O250" s="240"/>
      <c r="P250" s="240"/>
      <c r="Q250" s="240"/>
      <c r="R250" s="240"/>
      <c r="S250" s="240"/>
      <c r="T250" s="24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2" t="s">
        <v>163</v>
      </c>
      <c r="AU250" s="242" t="s">
        <v>81</v>
      </c>
      <c r="AV250" s="13" t="s">
        <v>79</v>
      </c>
      <c r="AW250" s="13" t="s">
        <v>33</v>
      </c>
      <c r="AX250" s="13" t="s">
        <v>72</v>
      </c>
      <c r="AY250" s="242" t="s">
        <v>152</v>
      </c>
    </row>
    <row r="251" s="14" customFormat="1">
      <c r="A251" s="14"/>
      <c r="B251" s="243"/>
      <c r="C251" s="244"/>
      <c r="D251" s="234" t="s">
        <v>163</v>
      </c>
      <c r="E251" s="245" t="s">
        <v>19</v>
      </c>
      <c r="F251" s="246" t="s">
        <v>195</v>
      </c>
      <c r="G251" s="244"/>
      <c r="H251" s="247">
        <v>6</v>
      </c>
      <c r="I251" s="248"/>
      <c r="J251" s="244"/>
      <c r="K251" s="244"/>
      <c r="L251" s="249"/>
      <c r="M251" s="250"/>
      <c r="N251" s="251"/>
      <c r="O251" s="251"/>
      <c r="P251" s="251"/>
      <c r="Q251" s="251"/>
      <c r="R251" s="251"/>
      <c r="S251" s="251"/>
      <c r="T251" s="25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3" t="s">
        <v>163</v>
      </c>
      <c r="AU251" s="253" t="s">
        <v>81</v>
      </c>
      <c r="AV251" s="14" t="s">
        <v>81</v>
      </c>
      <c r="AW251" s="14" t="s">
        <v>33</v>
      </c>
      <c r="AX251" s="14" t="s">
        <v>72</v>
      </c>
      <c r="AY251" s="253" t="s">
        <v>152</v>
      </c>
    </row>
    <row r="252" s="15" customFormat="1">
      <c r="A252" s="15"/>
      <c r="B252" s="254"/>
      <c r="C252" s="255"/>
      <c r="D252" s="234" t="s">
        <v>163</v>
      </c>
      <c r="E252" s="256" t="s">
        <v>19</v>
      </c>
      <c r="F252" s="257" t="s">
        <v>194</v>
      </c>
      <c r="G252" s="255"/>
      <c r="H252" s="258">
        <v>9.6999999999999993</v>
      </c>
      <c r="I252" s="259"/>
      <c r="J252" s="255"/>
      <c r="K252" s="255"/>
      <c r="L252" s="260"/>
      <c r="M252" s="261"/>
      <c r="N252" s="262"/>
      <c r="O252" s="262"/>
      <c r="P252" s="262"/>
      <c r="Q252" s="262"/>
      <c r="R252" s="262"/>
      <c r="S252" s="262"/>
      <c r="T252" s="263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64" t="s">
        <v>163</v>
      </c>
      <c r="AU252" s="264" t="s">
        <v>81</v>
      </c>
      <c r="AV252" s="15" t="s">
        <v>159</v>
      </c>
      <c r="AW252" s="15" t="s">
        <v>33</v>
      </c>
      <c r="AX252" s="15" t="s">
        <v>79</v>
      </c>
      <c r="AY252" s="264" t="s">
        <v>152</v>
      </c>
    </row>
    <row r="253" s="2" customFormat="1" ht="16.5" customHeight="1">
      <c r="A253" s="40"/>
      <c r="B253" s="41"/>
      <c r="C253" s="214" t="s">
        <v>397</v>
      </c>
      <c r="D253" s="214" t="s">
        <v>154</v>
      </c>
      <c r="E253" s="215" t="s">
        <v>392</v>
      </c>
      <c r="F253" s="216" t="s">
        <v>393</v>
      </c>
      <c r="G253" s="217" t="s">
        <v>179</v>
      </c>
      <c r="H253" s="218">
        <v>13.1</v>
      </c>
      <c r="I253" s="219"/>
      <c r="J253" s="220">
        <f>ROUND(I253*H253,2)</f>
        <v>0</v>
      </c>
      <c r="K253" s="216" t="s">
        <v>158</v>
      </c>
      <c r="L253" s="46"/>
      <c r="M253" s="221" t="s">
        <v>19</v>
      </c>
      <c r="N253" s="222" t="s">
        <v>43</v>
      </c>
      <c r="O253" s="86"/>
      <c r="P253" s="223">
        <f>O253*H253</f>
        <v>0</v>
      </c>
      <c r="Q253" s="223">
        <v>0</v>
      </c>
      <c r="R253" s="223">
        <f>Q253*H253</f>
        <v>0</v>
      </c>
      <c r="S253" s="223">
        <v>0</v>
      </c>
      <c r="T253" s="224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25" t="s">
        <v>159</v>
      </c>
      <c r="AT253" s="225" t="s">
        <v>154</v>
      </c>
      <c r="AU253" s="225" t="s">
        <v>81</v>
      </c>
      <c r="AY253" s="19" t="s">
        <v>152</v>
      </c>
      <c r="BE253" s="226">
        <f>IF(N253="základní",J253,0)</f>
        <v>0</v>
      </c>
      <c r="BF253" s="226">
        <f>IF(N253="snížená",J253,0)</f>
        <v>0</v>
      </c>
      <c r="BG253" s="226">
        <f>IF(N253="zákl. přenesená",J253,0)</f>
        <v>0</v>
      </c>
      <c r="BH253" s="226">
        <f>IF(N253="sníž. přenesená",J253,0)</f>
        <v>0</v>
      </c>
      <c r="BI253" s="226">
        <f>IF(N253="nulová",J253,0)</f>
        <v>0</v>
      </c>
      <c r="BJ253" s="19" t="s">
        <v>79</v>
      </c>
      <c r="BK253" s="226">
        <f>ROUND(I253*H253,2)</f>
        <v>0</v>
      </c>
      <c r="BL253" s="19" t="s">
        <v>159</v>
      </c>
      <c r="BM253" s="225" t="s">
        <v>616</v>
      </c>
    </row>
    <row r="254" s="2" customFormat="1">
      <c r="A254" s="40"/>
      <c r="B254" s="41"/>
      <c r="C254" s="42"/>
      <c r="D254" s="227" t="s">
        <v>161</v>
      </c>
      <c r="E254" s="42"/>
      <c r="F254" s="228" t="s">
        <v>395</v>
      </c>
      <c r="G254" s="42"/>
      <c r="H254" s="42"/>
      <c r="I254" s="229"/>
      <c r="J254" s="42"/>
      <c r="K254" s="42"/>
      <c r="L254" s="46"/>
      <c r="M254" s="230"/>
      <c r="N254" s="231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161</v>
      </c>
      <c r="AU254" s="19" t="s">
        <v>81</v>
      </c>
    </row>
    <row r="255" s="14" customFormat="1">
      <c r="A255" s="14"/>
      <c r="B255" s="243"/>
      <c r="C255" s="244"/>
      <c r="D255" s="234" t="s">
        <v>163</v>
      </c>
      <c r="E255" s="245" t="s">
        <v>19</v>
      </c>
      <c r="F255" s="246" t="s">
        <v>1064</v>
      </c>
      <c r="G255" s="244"/>
      <c r="H255" s="247">
        <v>13.1</v>
      </c>
      <c r="I255" s="248"/>
      <c r="J255" s="244"/>
      <c r="K255" s="244"/>
      <c r="L255" s="249"/>
      <c r="M255" s="250"/>
      <c r="N255" s="251"/>
      <c r="O255" s="251"/>
      <c r="P255" s="251"/>
      <c r="Q255" s="251"/>
      <c r="R255" s="251"/>
      <c r="S255" s="251"/>
      <c r="T255" s="252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3" t="s">
        <v>163</v>
      </c>
      <c r="AU255" s="253" t="s">
        <v>81</v>
      </c>
      <c r="AV255" s="14" t="s">
        <v>81</v>
      </c>
      <c r="AW255" s="14" t="s">
        <v>33</v>
      </c>
      <c r="AX255" s="14" t="s">
        <v>79</v>
      </c>
      <c r="AY255" s="253" t="s">
        <v>152</v>
      </c>
    </row>
    <row r="256" s="2" customFormat="1" ht="24.15" customHeight="1">
      <c r="A256" s="40"/>
      <c r="B256" s="41"/>
      <c r="C256" s="214" t="s">
        <v>404</v>
      </c>
      <c r="D256" s="214" t="s">
        <v>154</v>
      </c>
      <c r="E256" s="215" t="s">
        <v>398</v>
      </c>
      <c r="F256" s="216" t="s">
        <v>399</v>
      </c>
      <c r="G256" s="217" t="s">
        <v>400</v>
      </c>
      <c r="H256" s="218">
        <v>1</v>
      </c>
      <c r="I256" s="219"/>
      <c r="J256" s="220">
        <f>ROUND(I256*H256,2)</f>
        <v>0</v>
      </c>
      <c r="K256" s="216" t="s">
        <v>19</v>
      </c>
      <c r="L256" s="46"/>
      <c r="M256" s="221" t="s">
        <v>19</v>
      </c>
      <c r="N256" s="222" t="s">
        <v>43</v>
      </c>
      <c r="O256" s="86"/>
      <c r="P256" s="223">
        <f>O256*H256</f>
        <v>0</v>
      </c>
      <c r="Q256" s="223">
        <v>0</v>
      </c>
      <c r="R256" s="223">
        <f>Q256*H256</f>
        <v>0</v>
      </c>
      <c r="S256" s="223">
        <v>0</v>
      </c>
      <c r="T256" s="224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25" t="s">
        <v>159</v>
      </c>
      <c r="AT256" s="225" t="s">
        <v>154</v>
      </c>
      <c r="AU256" s="225" t="s">
        <v>81</v>
      </c>
      <c r="AY256" s="19" t="s">
        <v>152</v>
      </c>
      <c r="BE256" s="226">
        <f>IF(N256="základní",J256,0)</f>
        <v>0</v>
      </c>
      <c r="BF256" s="226">
        <f>IF(N256="snížená",J256,0)</f>
        <v>0</v>
      </c>
      <c r="BG256" s="226">
        <f>IF(N256="zákl. přenesená",J256,0)</f>
        <v>0</v>
      </c>
      <c r="BH256" s="226">
        <f>IF(N256="sníž. přenesená",J256,0)</f>
        <v>0</v>
      </c>
      <c r="BI256" s="226">
        <f>IF(N256="nulová",J256,0)</f>
        <v>0</v>
      </c>
      <c r="BJ256" s="19" t="s">
        <v>79</v>
      </c>
      <c r="BK256" s="226">
        <f>ROUND(I256*H256,2)</f>
        <v>0</v>
      </c>
      <c r="BL256" s="19" t="s">
        <v>159</v>
      </c>
      <c r="BM256" s="225" t="s">
        <v>618</v>
      </c>
    </row>
    <row r="257" s="13" customFormat="1">
      <c r="A257" s="13"/>
      <c r="B257" s="232"/>
      <c r="C257" s="233"/>
      <c r="D257" s="234" t="s">
        <v>163</v>
      </c>
      <c r="E257" s="235" t="s">
        <v>19</v>
      </c>
      <c r="F257" s="236" t="s">
        <v>402</v>
      </c>
      <c r="G257" s="233"/>
      <c r="H257" s="235" t="s">
        <v>19</v>
      </c>
      <c r="I257" s="237"/>
      <c r="J257" s="233"/>
      <c r="K257" s="233"/>
      <c r="L257" s="238"/>
      <c r="M257" s="239"/>
      <c r="N257" s="240"/>
      <c r="O257" s="240"/>
      <c r="P257" s="240"/>
      <c r="Q257" s="240"/>
      <c r="R257" s="240"/>
      <c r="S257" s="240"/>
      <c r="T257" s="24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2" t="s">
        <v>163</v>
      </c>
      <c r="AU257" s="242" t="s">
        <v>81</v>
      </c>
      <c r="AV257" s="13" t="s">
        <v>79</v>
      </c>
      <c r="AW257" s="13" t="s">
        <v>33</v>
      </c>
      <c r="AX257" s="13" t="s">
        <v>72</v>
      </c>
      <c r="AY257" s="242" t="s">
        <v>152</v>
      </c>
    </row>
    <row r="258" s="13" customFormat="1">
      <c r="A258" s="13"/>
      <c r="B258" s="232"/>
      <c r="C258" s="233"/>
      <c r="D258" s="234" t="s">
        <v>163</v>
      </c>
      <c r="E258" s="235" t="s">
        <v>19</v>
      </c>
      <c r="F258" s="236" t="s">
        <v>1065</v>
      </c>
      <c r="G258" s="233"/>
      <c r="H258" s="235" t="s">
        <v>19</v>
      </c>
      <c r="I258" s="237"/>
      <c r="J258" s="233"/>
      <c r="K258" s="233"/>
      <c r="L258" s="238"/>
      <c r="M258" s="239"/>
      <c r="N258" s="240"/>
      <c r="O258" s="240"/>
      <c r="P258" s="240"/>
      <c r="Q258" s="240"/>
      <c r="R258" s="240"/>
      <c r="S258" s="240"/>
      <c r="T258" s="24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2" t="s">
        <v>163</v>
      </c>
      <c r="AU258" s="242" t="s">
        <v>81</v>
      </c>
      <c r="AV258" s="13" t="s">
        <v>79</v>
      </c>
      <c r="AW258" s="13" t="s">
        <v>33</v>
      </c>
      <c r="AX258" s="13" t="s">
        <v>72</v>
      </c>
      <c r="AY258" s="242" t="s">
        <v>152</v>
      </c>
    </row>
    <row r="259" s="14" customFormat="1">
      <c r="A259" s="14"/>
      <c r="B259" s="243"/>
      <c r="C259" s="244"/>
      <c r="D259" s="234" t="s">
        <v>163</v>
      </c>
      <c r="E259" s="245" t="s">
        <v>19</v>
      </c>
      <c r="F259" s="246" t="s">
        <v>79</v>
      </c>
      <c r="G259" s="244"/>
      <c r="H259" s="247">
        <v>1</v>
      </c>
      <c r="I259" s="248"/>
      <c r="J259" s="244"/>
      <c r="K259" s="244"/>
      <c r="L259" s="249"/>
      <c r="M259" s="250"/>
      <c r="N259" s="251"/>
      <c r="O259" s="251"/>
      <c r="P259" s="251"/>
      <c r="Q259" s="251"/>
      <c r="R259" s="251"/>
      <c r="S259" s="251"/>
      <c r="T259" s="25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3" t="s">
        <v>163</v>
      </c>
      <c r="AU259" s="253" t="s">
        <v>81</v>
      </c>
      <c r="AV259" s="14" t="s">
        <v>81</v>
      </c>
      <c r="AW259" s="14" t="s">
        <v>33</v>
      </c>
      <c r="AX259" s="14" t="s">
        <v>79</v>
      </c>
      <c r="AY259" s="253" t="s">
        <v>152</v>
      </c>
    </row>
    <row r="260" s="2" customFormat="1" ht="16.5" customHeight="1">
      <c r="A260" s="40"/>
      <c r="B260" s="41"/>
      <c r="C260" s="265" t="s">
        <v>411</v>
      </c>
      <c r="D260" s="265" t="s">
        <v>228</v>
      </c>
      <c r="E260" s="266" t="s">
        <v>405</v>
      </c>
      <c r="F260" s="267" t="s">
        <v>406</v>
      </c>
      <c r="G260" s="268" t="s">
        <v>407</v>
      </c>
      <c r="H260" s="269">
        <v>2</v>
      </c>
      <c r="I260" s="270"/>
      <c r="J260" s="271">
        <f>ROUND(I260*H260,2)</f>
        <v>0</v>
      </c>
      <c r="K260" s="267" t="s">
        <v>19</v>
      </c>
      <c r="L260" s="272"/>
      <c r="M260" s="273" t="s">
        <v>19</v>
      </c>
      <c r="N260" s="274" t="s">
        <v>43</v>
      </c>
      <c r="O260" s="86"/>
      <c r="P260" s="223">
        <f>O260*H260</f>
        <v>0</v>
      </c>
      <c r="Q260" s="223">
        <v>0</v>
      </c>
      <c r="R260" s="223">
        <f>Q260*H260</f>
        <v>0</v>
      </c>
      <c r="S260" s="223">
        <v>0</v>
      </c>
      <c r="T260" s="224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25" t="s">
        <v>208</v>
      </c>
      <c r="AT260" s="225" t="s">
        <v>228</v>
      </c>
      <c r="AU260" s="225" t="s">
        <v>81</v>
      </c>
      <c r="AY260" s="19" t="s">
        <v>152</v>
      </c>
      <c r="BE260" s="226">
        <f>IF(N260="základní",J260,0)</f>
        <v>0</v>
      </c>
      <c r="BF260" s="226">
        <f>IF(N260="snížená",J260,0)</f>
        <v>0</v>
      </c>
      <c r="BG260" s="226">
        <f>IF(N260="zákl. přenesená",J260,0)</f>
        <v>0</v>
      </c>
      <c r="BH260" s="226">
        <f>IF(N260="sníž. přenesená",J260,0)</f>
        <v>0</v>
      </c>
      <c r="BI260" s="226">
        <f>IF(N260="nulová",J260,0)</f>
        <v>0</v>
      </c>
      <c r="BJ260" s="19" t="s">
        <v>79</v>
      </c>
      <c r="BK260" s="226">
        <f>ROUND(I260*H260,2)</f>
        <v>0</v>
      </c>
      <c r="BL260" s="19" t="s">
        <v>159</v>
      </c>
      <c r="BM260" s="225" t="s">
        <v>619</v>
      </c>
    </row>
    <row r="261" s="2" customFormat="1">
      <c r="A261" s="40"/>
      <c r="B261" s="41"/>
      <c r="C261" s="42"/>
      <c r="D261" s="234" t="s">
        <v>409</v>
      </c>
      <c r="E261" s="42"/>
      <c r="F261" s="275" t="s">
        <v>410</v>
      </c>
      <c r="G261" s="42"/>
      <c r="H261" s="42"/>
      <c r="I261" s="229"/>
      <c r="J261" s="42"/>
      <c r="K261" s="42"/>
      <c r="L261" s="46"/>
      <c r="M261" s="230"/>
      <c r="N261" s="231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409</v>
      </c>
      <c r="AU261" s="19" t="s">
        <v>81</v>
      </c>
    </row>
    <row r="262" s="2" customFormat="1" ht="16.5" customHeight="1">
      <c r="A262" s="40"/>
      <c r="B262" s="41"/>
      <c r="C262" s="265" t="s">
        <v>415</v>
      </c>
      <c r="D262" s="265" t="s">
        <v>228</v>
      </c>
      <c r="E262" s="266" t="s">
        <v>412</v>
      </c>
      <c r="F262" s="267" t="s">
        <v>413</v>
      </c>
      <c r="G262" s="268" t="s">
        <v>407</v>
      </c>
      <c r="H262" s="269">
        <v>1</v>
      </c>
      <c r="I262" s="270"/>
      <c r="J262" s="271">
        <f>ROUND(I262*H262,2)</f>
        <v>0</v>
      </c>
      <c r="K262" s="267" t="s">
        <v>19</v>
      </c>
      <c r="L262" s="272"/>
      <c r="M262" s="273" t="s">
        <v>19</v>
      </c>
      <c r="N262" s="274" t="s">
        <v>43</v>
      </c>
      <c r="O262" s="86"/>
      <c r="P262" s="223">
        <f>O262*H262</f>
        <v>0</v>
      </c>
      <c r="Q262" s="223">
        <v>0</v>
      </c>
      <c r="R262" s="223">
        <f>Q262*H262</f>
        <v>0</v>
      </c>
      <c r="S262" s="223">
        <v>0</v>
      </c>
      <c r="T262" s="224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25" t="s">
        <v>208</v>
      </c>
      <c r="AT262" s="225" t="s">
        <v>228</v>
      </c>
      <c r="AU262" s="225" t="s">
        <v>81</v>
      </c>
      <c r="AY262" s="19" t="s">
        <v>152</v>
      </c>
      <c r="BE262" s="226">
        <f>IF(N262="základní",J262,0)</f>
        <v>0</v>
      </c>
      <c r="BF262" s="226">
        <f>IF(N262="snížená",J262,0)</f>
        <v>0</v>
      </c>
      <c r="BG262" s="226">
        <f>IF(N262="zákl. přenesená",J262,0)</f>
        <v>0</v>
      </c>
      <c r="BH262" s="226">
        <f>IF(N262="sníž. přenesená",J262,0)</f>
        <v>0</v>
      </c>
      <c r="BI262" s="226">
        <f>IF(N262="nulová",J262,0)</f>
        <v>0</v>
      </c>
      <c r="BJ262" s="19" t="s">
        <v>79</v>
      </c>
      <c r="BK262" s="226">
        <f>ROUND(I262*H262,2)</f>
        <v>0</v>
      </c>
      <c r="BL262" s="19" t="s">
        <v>159</v>
      </c>
      <c r="BM262" s="225" t="s">
        <v>620</v>
      </c>
    </row>
    <row r="263" s="2" customFormat="1">
      <c r="A263" s="40"/>
      <c r="B263" s="41"/>
      <c r="C263" s="42"/>
      <c r="D263" s="234" t="s">
        <v>409</v>
      </c>
      <c r="E263" s="42"/>
      <c r="F263" s="275" t="s">
        <v>410</v>
      </c>
      <c r="G263" s="42"/>
      <c r="H263" s="42"/>
      <c r="I263" s="229"/>
      <c r="J263" s="42"/>
      <c r="K263" s="42"/>
      <c r="L263" s="46"/>
      <c r="M263" s="230"/>
      <c r="N263" s="231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409</v>
      </c>
      <c r="AU263" s="19" t="s">
        <v>81</v>
      </c>
    </row>
    <row r="264" s="2" customFormat="1" ht="16.5" customHeight="1">
      <c r="A264" s="40"/>
      <c r="B264" s="41"/>
      <c r="C264" s="265" t="s">
        <v>419</v>
      </c>
      <c r="D264" s="265" t="s">
        <v>228</v>
      </c>
      <c r="E264" s="266" t="s">
        <v>416</v>
      </c>
      <c r="F264" s="267" t="s">
        <v>417</v>
      </c>
      <c r="G264" s="268" t="s">
        <v>407</v>
      </c>
      <c r="H264" s="269">
        <v>1</v>
      </c>
      <c r="I264" s="270"/>
      <c r="J264" s="271">
        <f>ROUND(I264*H264,2)</f>
        <v>0</v>
      </c>
      <c r="K264" s="267" t="s">
        <v>19</v>
      </c>
      <c r="L264" s="272"/>
      <c r="M264" s="273" t="s">
        <v>19</v>
      </c>
      <c r="N264" s="274" t="s">
        <v>43</v>
      </c>
      <c r="O264" s="86"/>
      <c r="P264" s="223">
        <f>O264*H264</f>
        <v>0</v>
      </c>
      <c r="Q264" s="223">
        <v>0</v>
      </c>
      <c r="R264" s="223">
        <f>Q264*H264</f>
        <v>0</v>
      </c>
      <c r="S264" s="223">
        <v>0</v>
      </c>
      <c r="T264" s="224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25" t="s">
        <v>208</v>
      </c>
      <c r="AT264" s="225" t="s">
        <v>228</v>
      </c>
      <c r="AU264" s="225" t="s">
        <v>81</v>
      </c>
      <c r="AY264" s="19" t="s">
        <v>152</v>
      </c>
      <c r="BE264" s="226">
        <f>IF(N264="základní",J264,0)</f>
        <v>0</v>
      </c>
      <c r="BF264" s="226">
        <f>IF(N264="snížená",J264,0)</f>
        <v>0</v>
      </c>
      <c r="BG264" s="226">
        <f>IF(N264="zákl. přenesená",J264,0)</f>
        <v>0</v>
      </c>
      <c r="BH264" s="226">
        <f>IF(N264="sníž. přenesená",J264,0)</f>
        <v>0</v>
      </c>
      <c r="BI264" s="226">
        <f>IF(N264="nulová",J264,0)</f>
        <v>0</v>
      </c>
      <c r="BJ264" s="19" t="s">
        <v>79</v>
      </c>
      <c r="BK264" s="226">
        <f>ROUND(I264*H264,2)</f>
        <v>0</v>
      </c>
      <c r="BL264" s="19" t="s">
        <v>159</v>
      </c>
      <c r="BM264" s="225" t="s">
        <v>621</v>
      </c>
    </row>
    <row r="265" s="2" customFormat="1">
      <c r="A265" s="40"/>
      <c r="B265" s="41"/>
      <c r="C265" s="42"/>
      <c r="D265" s="234" t="s">
        <v>409</v>
      </c>
      <c r="E265" s="42"/>
      <c r="F265" s="275" t="s">
        <v>410</v>
      </c>
      <c r="G265" s="42"/>
      <c r="H265" s="42"/>
      <c r="I265" s="229"/>
      <c r="J265" s="42"/>
      <c r="K265" s="42"/>
      <c r="L265" s="46"/>
      <c r="M265" s="230"/>
      <c r="N265" s="231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409</v>
      </c>
      <c r="AU265" s="19" t="s">
        <v>81</v>
      </c>
    </row>
    <row r="266" s="2" customFormat="1" ht="24.15" customHeight="1">
      <c r="A266" s="40"/>
      <c r="B266" s="41"/>
      <c r="C266" s="265" t="s">
        <v>423</v>
      </c>
      <c r="D266" s="265" t="s">
        <v>228</v>
      </c>
      <c r="E266" s="266" t="s">
        <v>420</v>
      </c>
      <c r="F266" s="267" t="s">
        <v>421</v>
      </c>
      <c r="G266" s="268" t="s">
        <v>407</v>
      </c>
      <c r="H266" s="269">
        <v>1</v>
      </c>
      <c r="I266" s="270"/>
      <c r="J266" s="271">
        <f>ROUND(I266*H266,2)</f>
        <v>0</v>
      </c>
      <c r="K266" s="267" t="s">
        <v>19</v>
      </c>
      <c r="L266" s="272"/>
      <c r="M266" s="273" t="s">
        <v>19</v>
      </c>
      <c r="N266" s="274" t="s">
        <v>43</v>
      </c>
      <c r="O266" s="86"/>
      <c r="P266" s="223">
        <f>O266*H266</f>
        <v>0</v>
      </c>
      <c r="Q266" s="223">
        <v>0</v>
      </c>
      <c r="R266" s="223">
        <f>Q266*H266</f>
        <v>0</v>
      </c>
      <c r="S266" s="223">
        <v>0</v>
      </c>
      <c r="T266" s="224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25" t="s">
        <v>208</v>
      </c>
      <c r="AT266" s="225" t="s">
        <v>228</v>
      </c>
      <c r="AU266" s="225" t="s">
        <v>81</v>
      </c>
      <c r="AY266" s="19" t="s">
        <v>152</v>
      </c>
      <c r="BE266" s="226">
        <f>IF(N266="základní",J266,0)</f>
        <v>0</v>
      </c>
      <c r="BF266" s="226">
        <f>IF(N266="snížená",J266,0)</f>
        <v>0</v>
      </c>
      <c r="BG266" s="226">
        <f>IF(N266="zákl. přenesená",J266,0)</f>
        <v>0</v>
      </c>
      <c r="BH266" s="226">
        <f>IF(N266="sníž. přenesená",J266,0)</f>
        <v>0</v>
      </c>
      <c r="BI266" s="226">
        <f>IF(N266="nulová",J266,0)</f>
        <v>0</v>
      </c>
      <c r="BJ266" s="19" t="s">
        <v>79</v>
      </c>
      <c r="BK266" s="226">
        <f>ROUND(I266*H266,2)</f>
        <v>0</v>
      </c>
      <c r="BL266" s="19" t="s">
        <v>159</v>
      </c>
      <c r="BM266" s="225" t="s">
        <v>622</v>
      </c>
    </row>
    <row r="267" s="2" customFormat="1">
      <c r="A267" s="40"/>
      <c r="B267" s="41"/>
      <c r="C267" s="42"/>
      <c r="D267" s="234" t="s">
        <v>409</v>
      </c>
      <c r="E267" s="42"/>
      <c r="F267" s="275" t="s">
        <v>410</v>
      </c>
      <c r="G267" s="42"/>
      <c r="H267" s="42"/>
      <c r="I267" s="229"/>
      <c r="J267" s="42"/>
      <c r="K267" s="42"/>
      <c r="L267" s="46"/>
      <c r="M267" s="230"/>
      <c r="N267" s="231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409</v>
      </c>
      <c r="AU267" s="19" t="s">
        <v>81</v>
      </c>
    </row>
    <row r="268" s="2" customFormat="1" ht="16.5" customHeight="1">
      <c r="A268" s="40"/>
      <c r="B268" s="41"/>
      <c r="C268" s="214" t="s">
        <v>429</v>
      </c>
      <c r="D268" s="214" t="s">
        <v>154</v>
      </c>
      <c r="E268" s="215" t="s">
        <v>424</v>
      </c>
      <c r="F268" s="216" t="s">
        <v>425</v>
      </c>
      <c r="G268" s="217" t="s">
        <v>400</v>
      </c>
      <c r="H268" s="218">
        <v>1</v>
      </c>
      <c r="I268" s="219"/>
      <c r="J268" s="220">
        <f>ROUND(I268*H268,2)</f>
        <v>0</v>
      </c>
      <c r="K268" s="216" t="s">
        <v>19</v>
      </c>
      <c r="L268" s="46"/>
      <c r="M268" s="221" t="s">
        <v>19</v>
      </c>
      <c r="N268" s="222" t="s">
        <v>43</v>
      </c>
      <c r="O268" s="86"/>
      <c r="P268" s="223">
        <f>O268*H268</f>
        <v>0</v>
      </c>
      <c r="Q268" s="223">
        <v>0</v>
      </c>
      <c r="R268" s="223">
        <f>Q268*H268</f>
        <v>0</v>
      </c>
      <c r="S268" s="223">
        <v>0</v>
      </c>
      <c r="T268" s="224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25" t="s">
        <v>159</v>
      </c>
      <c r="AT268" s="225" t="s">
        <v>154</v>
      </c>
      <c r="AU268" s="225" t="s">
        <v>81</v>
      </c>
      <c r="AY268" s="19" t="s">
        <v>152</v>
      </c>
      <c r="BE268" s="226">
        <f>IF(N268="základní",J268,0)</f>
        <v>0</v>
      </c>
      <c r="BF268" s="226">
        <f>IF(N268="snížená",J268,0)</f>
        <v>0</v>
      </c>
      <c r="BG268" s="226">
        <f>IF(N268="zákl. přenesená",J268,0)</f>
        <v>0</v>
      </c>
      <c r="BH268" s="226">
        <f>IF(N268="sníž. přenesená",J268,0)</f>
        <v>0</v>
      </c>
      <c r="BI268" s="226">
        <f>IF(N268="nulová",J268,0)</f>
        <v>0</v>
      </c>
      <c r="BJ268" s="19" t="s">
        <v>79</v>
      </c>
      <c r="BK268" s="226">
        <f>ROUND(I268*H268,2)</f>
        <v>0</v>
      </c>
      <c r="BL268" s="19" t="s">
        <v>159</v>
      </c>
      <c r="BM268" s="225" t="s">
        <v>623</v>
      </c>
    </row>
    <row r="269" s="13" customFormat="1">
      <c r="A269" s="13"/>
      <c r="B269" s="232"/>
      <c r="C269" s="233"/>
      <c r="D269" s="234" t="s">
        <v>163</v>
      </c>
      <c r="E269" s="235" t="s">
        <v>19</v>
      </c>
      <c r="F269" s="236" t="s">
        <v>403</v>
      </c>
      <c r="G269" s="233"/>
      <c r="H269" s="235" t="s">
        <v>19</v>
      </c>
      <c r="I269" s="237"/>
      <c r="J269" s="233"/>
      <c r="K269" s="233"/>
      <c r="L269" s="238"/>
      <c r="M269" s="239"/>
      <c r="N269" s="240"/>
      <c r="O269" s="240"/>
      <c r="P269" s="240"/>
      <c r="Q269" s="240"/>
      <c r="R269" s="240"/>
      <c r="S269" s="240"/>
      <c r="T269" s="24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2" t="s">
        <v>163</v>
      </c>
      <c r="AU269" s="242" t="s">
        <v>81</v>
      </c>
      <c r="AV269" s="13" t="s">
        <v>79</v>
      </c>
      <c r="AW269" s="13" t="s">
        <v>33</v>
      </c>
      <c r="AX269" s="13" t="s">
        <v>72</v>
      </c>
      <c r="AY269" s="242" t="s">
        <v>152</v>
      </c>
    </row>
    <row r="270" s="14" customFormat="1">
      <c r="A270" s="14"/>
      <c r="B270" s="243"/>
      <c r="C270" s="244"/>
      <c r="D270" s="234" t="s">
        <v>163</v>
      </c>
      <c r="E270" s="245" t="s">
        <v>19</v>
      </c>
      <c r="F270" s="246" t="s">
        <v>79</v>
      </c>
      <c r="G270" s="244"/>
      <c r="H270" s="247">
        <v>1</v>
      </c>
      <c r="I270" s="248"/>
      <c r="J270" s="244"/>
      <c r="K270" s="244"/>
      <c r="L270" s="249"/>
      <c r="M270" s="250"/>
      <c r="N270" s="251"/>
      <c r="O270" s="251"/>
      <c r="P270" s="251"/>
      <c r="Q270" s="251"/>
      <c r="R270" s="251"/>
      <c r="S270" s="251"/>
      <c r="T270" s="252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3" t="s">
        <v>163</v>
      </c>
      <c r="AU270" s="253" t="s">
        <v>81</v>
      </c>
      <c r="AV270" s="14" t="s">
        <v>81</v>
      </c>
      <c r="AW270" s="14" t="s">
        <v>33</v>
      </c>
      <c r="AX270" s="14" t="s">
        <v>79</v>
      </c>
      <c r="AY270" s="253" t="s">
        <v>152</v>
      </c>
    </row>
    <row r="271" s="12" customFormat="1" ht="22.8" customHeight="1">
      <c r="A271" s="12"/>
      <c r="B271" s="198"/>
      <c r="C271" s="199"/>
      <c r="D271" s="200" t="s">
        <v>71</v>
      </c>
      <c r="E271" s="212" t="s">
        <v>427</v>
      </c>
      <c r="F271" s="212" t="s">
        <v>428</v>
      </c>
      <c r="G271" s="199"/>
      <c r="H271" s="199"/>
      <c r="I271" s="202"/>
      <c r="J271" s="213">
        <f>BK271</f>
        <v>0</v>
      </c>
      <c r="K271" s="199"/>
      <c r="L271" s="204"/>
      <c r="M271" s="205"/>
      <c r="N271" s="206"/>
      <c r="O271" s="206"/>
      <c r="P271" s="207">
        <f>SUM(P272:P283)</f>
        <v>0</v>
      </c>
      <c r="Q271" s="206"/>
      <c r="R271" s="207">
        <f>SUM(R272:R283)</f>
        <v>0</v>
      </c>
      <c r="S271" s="206"/>
      <c r="T271" s="208">
        <f>SUM(T272:T283)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09" t="s">
        <v>79</v>
      </c>
      <c r="AT271" s="210" t="s">
        <v>71</v>
      </c>
      <c r="AU271" s="210" t="s">
        <v>79</v>
      </c>
      <c r="AY271" s="209" t="s">
        <v>152</v>
      </c>
      <c r="BK271" s="211">
        <f>SUM(BK272:BK283)</f>
        <v>0</v>
      </c>
    </row>
    <row r="272" s="2" customFormat="1" ht="24.15" customHeight="1">
      <c r="A272" s="40"/>
      <c r="B272" s="41"/>
      <c r="C272" s="214" t="s">
        <v>434</v>
      </c>
      <c r="D272" s="214" t="s">
        <v>154</v>
      </c>
      <c r="E272" s="215" t="s">
        <v>430</v>
      </c>
      <c r="F272" s="216" t="s">
        <v>431</v>
      </c>
      <c r="G272" s="217" t="s">
        <v>231</v>
      </c>
      <c r="H272" s="218">
        <v>4.8490000000000002</v>
      </c>
      <c r="I272" s="219"/>
      <c r="J272" s="220">
        <f>ROUND(I272*H272,2)</f>
        <v>0</v>
      </c>
      <c r="K272" s="216" t="s">
        <v>158</v>
      </c>
      <c r="L272" s="46"/>
      <c r="M272" s="221" t="s">
        <v>19</v>
      </c>
      <c r="N272" s="222" t="s">
        <v>43</v>
      </c>
      <c r="O272" s="86"/>
      <c r="P272" s="223">
        <f>O272*H272</f>
        <v>0</v>
      </c>
      <c r="Q272" s="223">
        <v>0</v>
      </c>
      <c r="R272" s="223">
        <f>Q272*H272</f>
        <v>0</v>
      </c>
      <c r="S272" s="223">
        <v>0</v>
      </c>
      <c r="T272" s="224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25" t="s">
        <v>159</v>
      </c>
      <c r="AT272" s="225" t="s">
        <v>154</v>
      </c>
      <c r="AU272" s="225" t="s">
        <v>81</v>
      </c>
      <c r="AY272" s="19" t="s">
        <v>152</v>
      </c>
      <c r="BE272" s="226">
        <f>IF(N272="základní",J272,0)</f>
        <v>0</v>
      </c>
      <c r="BF272" s="226">
        <f>IF(N272="snížená",J272,0)</f>
        <v>0</v>
      </c>
      <c r="BG272" s="226">
        <f>IF(N272="zákl. přenesená",J272,0)</f>
        <v>0</v>
      </c>
      <c r="BH272" s="226">
        <f>IF(N272="sníž. přenesená",J272,0)</f>
        <v>0</v>
      </c>
      <c r="BI272" s="226">
        <f>IF(N272="nulová",J272,0)</f>
        <v>0</v>
      </c>
      <c r="BJ272" s="19" t="s">
        <v>79</v>
      </c>
      <c r="BK272" s="226">
        <f>ROUND(I272*H272,2)</f>
        <v>0</v>
      </c>
      <c r="BL272" s="19" t="s">
        <v>159</v>
      </c>
      <c r="BM272" s="225" t="s">
        <v>624</v>
      </c>
    </row>
    <row r="273" s="2" customFormat="1">
      <c r="A273" s="40"/>
      <c r="B273" s="41"/>
      <c r="C273" s="42"/>
      <c r="D273" s="227" t="s">
        <v>161</v>
      </c>
      <c r="E273" s="42"/>
      <c r="F273" s="228" t="s">
        <v>433</v>
      </c>
      <c r="G273" s="42"/>
      <c r="H273" s="42"/>
      <c r="I273" s="229"/>
      <c r="J273" s="42"/>
      <c r="K273" s="42"/>
      <c r="L273" s="46"/>
      <c r="M273" s="230"/>
      <c r="N273" s="231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161</v>
      </c>
      <c r="AU273" s="19" t="s">
        <v>81</v>
      </c>
    </row>
    <row r="274" s="2" customFormat="1" ht="24.15" customHeight="1">
      <c r="A274" s="40"/>
      <c r="B274" s="41"/>
      <c r="C274" s="214" t="s">
        <v>440</v>
      </c>
      <c r="D274" s="214" t="s">
        <v>154</v>
      </c>
      <c r="E274" s="215" t="s">
        <v>435</v>
      </c>
      <c r="F274" s="216" t="s">
        <v>436</v>
      </c>
      <c r="G274" s="217" t="s">
        <v>231</v>
      </c>
      <c r="H274" s="218">
        <v>67.885999999999996</v>
      </c>
      <c r="I274" s="219"/>
      <c r="J274" s="220">
        <f>ROUND(I274*H274,2)</f>
        <v>0</v>
      </c>
      <c r="K274" s="216" t="s">
        <v>158</v>
      </c>
      <c r="L274" s="46"/>
      <c r="M274" s="221" t="s">
        <v>19</v>
      </c>
      <c r="N274" s="222" t="s">
        <v>43</v>
      </c>
      <c r="O274" s="86"/>
      <c r="P274" s="223">
        <f>O274*H274</f>
        <v>0</v>
      </c>
      <c r="Q274" s="223">
        <v>0</v>
      </c>
      <c r="R274" s="223">
        <f>Q274*H274</f>
        <v>0</v>
      </c>
      <c r="S274" s="223">
        <v>0</v>
      </c>
      <c r="T274" s="224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25" t="s">
        <v>159</v>
      </c>
      <c r="AT274" s="225" t="s">
        <v>154</v>
      </c>
      <c r="AU274" s="225" t="s">
        <v>81</v>
      </c>
      <c r="AY274" s="19" t="s">
        <v>152</v>
      </c>
      <c r="BE274" s="226">
        <f>IF(N274="základní",J274,0)</f>
        <v>0</v>
      </c>
      <c r="BF274" s="226">
        <f>IF(N274="snížená",J274,0)</f>
        <v>0</v>
      </c>
      <c r="BG274" s="226">
        <f>IF(N274="zákl. přenesená",J274,0)</f>
        <v>0</v>
      </c>
      <c r="BH274" s="226">
        <f>IF(N274="sníž. přenesená",J274,0)</f>
        <v>0</v>
      </c>
      <c r="BI274" s="226">
        <f>IF(N274="nulová",J274,0)</f>
        <v>0</v>
      </c>
      <c r="BJ274" s="19" t="s">
        <v>79</v>
      </c>
      <c r="BK274" s="226">
        <f>ROUND(I274*H274,2)</f>
        <v>0</v>
      </c>
      <c r="BL274" s="19" t="s">
        <v>159</v>
      </c>
      <c r="BM274" s="225" t="s">
        <v>625</v>
      </c>
    </row>
    <row r="275" s="2" customFormat="1">
      <c r="A275" s="40"/>
      <c r="B275" s="41"/>
      <c r="C275" s="42"/>
      <c r="D275" s="227" t="s">
        <v>161</v>
      </c>
      <c r="E275" s="42"/>
      <c r="F275" s="228" t="s">
        <v>438</v>
      </c>
      <c r="G275" s="42"/>
      <c r="H275" s="42"/>
      <c r="I275" s="229"/>
      <c r="J275" s="42"/>
      <c r="K275" s="42"/>
      <c r="L275" s="46"/>
      <c r="M275" s="230"/>
      <c r="N275" s="231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161</v>
      </c>
      <c r="AU275" s="19" t="s">
        <v>81</v>
      </c>
    </row>
    <row r="276" s="14" customFormat="1">
      <c r="A276" s="14"/>
      <c r="B276" s="243"/>
      <c r="C276" s="244"/>
      <c r="D276" s="234" t="s">
        <v>163</v>
      </c>
      <c r="E276" s="245" t="s">
        <v>19</v>
      </c>
      <c r="F276" s="246" t="s">
        <v>1066</v>
      </c>
      <c r="G276" s="244"/>
      <c r="H276" s="247">
        <v>67.885999999999996</v>
      </c>
      <c r="I276" s="248"/>
      <c r="J276" s="244"/>
      <c r="K276" s="244"/>
      <c r="L276" s="249"/>
      <c r="M276" s="250"/>
      <c r="N276" s="251"/>
      <c r="O276" s="251"/>
      <c r="P276" s="251"/>
      <c r="Q276" s="251"/>
      <c r="R276" s="251"/>
      <c r="S276" s="251"/>
      <c r="T276" s="252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3" t="s">
        <v>163</v>
      </c>
      <c r="AU276" s="253" t="s">
        <v>81</v>
      </c>
      <c r="AV276" s="14" t="s">
        <v>81</v>
      </c>
      <c r="AW276" s="14" t="s">
        <v>33</v>
      </c>
      <c r="AX276" s="14" t="s">
        <v>79</v>
      </c>
      <c r="AY276" s="253" t="s">
        <v>152</v>
      </c>
    </row>
    <row r="277" s="2" customFormat="1" ht="16.5" customHeight="1">
      <c r="A277" s="40"/>
      <c r="B277" s="41"/>
      <c r="C277" s="214" t="s">
        <v>445</v>
      </c>
      <c r="D277" s="214" t="s">
        <v>154</v>
      </c>
      <c r="E277" s="215" t="s">
        <v>441</v>
      </c>
      <c r="F277" s="216" t="s">
        <v>442</v>
      </c>
      <c r="G277" s="217" t="s">
        <v>231</v>
      </c>
      <c r="H277" s="218">
        <v>4.8490000000000002</v>
      </c>
      <c r="I277" s="219"/>
      <c r="J277" s="220">
        <f>ROUND(I277*H277,2)</f>
        <v>0</v>
      </c>
      <c r="K277" s="216" t="s">
        <v>158</v>
      </c>
      <c r="L277" s="46"/>
      <c r="M277" s="221" t="s">
        <v>19</v>
      </c>
      <c r="N277" s="222" t="s">
        <v>43</v>
      </c>
      <c r="O277" s="86"/>
      <c r="P277" s="223">
        <f>O277*H277</f>
        <v>0</v>
      </c>
      <c r="Q277" s="223">
        <v>0</v>
      </c>
      <c r="R277" s="223">
        <f>Q277*H277</f>
        <v>0</v>
      </c>
      <c r="S277" s="223">
        <v>0</v>
      </c>
      <c r="T277" s="224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25" t="s">
        <v>159</v>
      </c>
      <c r="AT277" s="225" t="s">
        <v>154</v>
      </c>
      <c r="AU277" s="225" t="s">
        <v>81</v>
      </c>
      <c r="AY277" s="19" t="s">
        <v>152</v>
      </c>
      <c r="BE277" s="226">
        <f>IF(N277="základní",J277,0)</f>
        <v>0</v>
      </c>
      <c r="BF277" s="226">
        <f>IF(N277="snížená",J277,0)</f>
        <v>0</v>
      </c>
      <c r="BG277" s="226">
        <f>IF(N277="zákl. přenesená",J277,0)</f>
        <v>0</v>
      </c>
      <c r="BH277" s="226">
        <f>IF(N277="sníž. přenesená",J277,0)</f>
        <v>0</v>
      </c>
      <c r="BI277" s="226">
        <f>IF(N277="nulová",J277,0)</f>
        <v>0</v>
      </c>
      <c r="BJ277" s="19" t="s">
        <v>79</v>
      </c>
      <c r="BK277" s="226">
        <f>ROUND(I277*H277,2)</f>
        <v>0</v>
      </c>
      <c r="BL277" s="19" t="s">
        <v>159</v>
      </c>
      <c r="BM277" s="225" t="s">
        <v>627</v>
      </c>
    </row>
    <row r="278" s="2" customFormat="1">
      <c r="A278" s="40"/>
      <c r="B278" s="41"/>
      <c r="C278" s="42"/>
      <c r="D278" s="227" t="s">
        <v>161</v>
      </c>
      <c r="E278" s="42"/>
      <c r="F278" s="228" t="s">
        <v>444</v>
      </c>
      <c r="G278" s="42"/>
      <c r="H278" s="42"/>
      <c r="I278" s="229"/>
      <c r="J278" s="42"/>
      <c r="K278" s="42"/>
      <c r="L278" s="46"/>
      <c r="M278" s="230"/>
      <c r="N278" s="231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161</v>
      </c>
      <c r="AU278" s="19" t="s">
        <v>81</v>
      </c>
    </row>
    <row r="279" s="2" customFormat="1" ht="24.15" customHeight="1">
      <c r="A279" s="40"/>
      <c r="B279" s="41"/>
      <c r="C279" s="214" t="s">
        <v>451</v>
      </c>
      <c r="D279" s="214" t="s">
        <v>154</v>
      </c>
      <c r="E279" s="215" t="s">
        <v>446</v>
      </c>
      <c r="F279" s="216" t="s">
        <v>447</v>
      </c>
      <c r="G279" s="217" t="s">
        <v>231</v>
      </c>
      <c r="H279" s="218">
        <v>3.0960000000000001</v>
      </c>
      <c r="I279" s="219"/>
      <c r="J279" s="220">
        <f>ROUND(I279*H279,2)</f>
        <v>0</v>
      </c>
      <c r="K279" s="216" t="s">
        <v>158</v>
      </c>
      <c r="L279" s="46"/>
      <c r="M279" s="221" t="s">
        <v>19</v>
      </c>
      <c r="N279" s="222" t="s">
        <v>43</v>
      </c>
      <c r="O279" s="86"/>
      <c r="P279" s="223">
        <f>O279*H279</f>
        <v>0</v>
      </c>
      <c r="Q279" s="223">
        <v>0</v>
      </c>
      <c r="R279" s="223">
        <f>Q279*H279</f>
        <v>0</v>
      </c>
      <c r="S279" s="223">
        <v>0</v>
      </c>
      <c r="T279" s="224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25" t="s">
        <v>159</v>
      </c>
      <c r="AT279" s="225" t="s">
        <v>154</v>
      </c>
      <c r="AU279" s="225" t="s">
        <v>81</v>
      </c>
      <c r="AY279" s="19" t="s">
        <v>152</v>
      </c>
      <c r="BE279" s="226">
        <f>IF(N279="základní",J279,0)</f>
        <v>0</v>
      </c>
      <c r="BF279" s="226">
        <f>IF(N279="snížená",J279,0)</f>
        <v>0</v>
      </c>
      <c r="BG279" s="226">
        <f>IF(N279="zákl. přenesená",J279,0)</f>
        <v>0</v>
      </c>
      <c r="BH279" s="226">
        <f>IF(N279="sníž. přenesená",J279,0)</f>
        <v>0</v>
      </c>
      <c r="BI279" s="226">
        <f>IF(N279="nulová",J279,0)</f>
        <v>0</v>
      </c>
      <c r="BJ279" s="19" t="s">
        <v>79</v>
      </c>
      <c r="BK279" s="226">
        <f>ROUND(I279*H279,2)</f>
        <v>0</v>
      </c>
      <c r="BL279" s="19" t="s">
        <v>159</v>
      </c>
      <c r="BM279" s="225" t="s">
        <v>628</v>
      </c>
    </row>
    <row r="280" s="2" customFormat="1">
      <c r="A280" s="40"/>
      <c r="B280" s="41"/>
      <c r="C280" s="42"/>
      <c r="D280" s="227" t="s">
        <v>161</v>
      </c>
      <c r="E280" s="42"/>
      <c r="F280" s="228" t="s">
        <v>449</v>
      </c>
      <c r="G280" s="42"/>
      <c r="H280" s="42"/>
      <c r="I280" s="229"/>
      <c r="J280" s="42"/>
      <c r="K280" s="42"/>
      <c r="L280" s="46"/>
      <c r="M280" s="230"/>
      <c r="N280" s="231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161</v>
      </c>
      <c r="AU280" s="19" t="s">
        <v>81</v>
      </c>
    </row>
    <row r="281" s="2" customFormat="1" ht="24.15" customHeight="1">
      <c r="A281" s="40"/>
      <c r="B281" s="41"/>
      <c r="C281" s="214" t="s">
        <v>456</v>
      </c>
      <c r="D281" s="214" t="s">
        <v>154</v>
      </c>
      <c r="E281" s="215" t="s">
        <v>462</v>
      </c>
      <c r="F281" s="216" t="s">
        <v>463</v>
      </c>
      <c r="G281" s="217" t="s">
        <v>231</v>
      </c>
      <c r="H281" s="218">
        <v>1.754</v>
      </c>
      <c r="I281" s="219"/>
      <c r="J281" s="220">
        <f>ROUND(I281*H281,2)</f>
        <v>0</v>
      </c>
      <c r="K281" s="216" t="s">
        <v>158</v>
      </c>
      <c r="L281" s="46"/>
      <c r="M281" s="221" t="s">
        <v>19</v>
      </c>
      <c r="N281" s="222" t="s">
        <v>43</v>
      </c>
      <c r="O281" s="86"/>
      <c r="P281" s="223">
        <f>O281*H281</f>
        <v>0</v>
      </c>
      <c r="Q281" s="223">
        <v>0</v>
      </c>
      <c r="R281" s="223">
        <f>Q281*H281</f>
        <v>0</v>
      </c>
      <c r="S281" s="223">
        <v>0</v>
      </c>
      <c r="T281" s="224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25" t="s">
        <v>159</v>
      </c>
      <c r="AT281" s="225" t="s">
        <v>154</v>
      </c>
      <c r="AU281" s="225" t="s">
        <v>81</v>
      </c>
      <c r="AY281" s="19" t="s">
        <v>152</v>
      </c>
      <c r="BE281" s="226">
        <f>IF(N281="základní",J281,0)</f>
        <v>0</v>
      </c>
      <c r="BF281" s="226">
        <f>IF(N281="snížená",J281,0)</f>
        <v>0</v>
      </c>
      <c r="BG281" s="226">
        <f>IF(N281="zákl. přenesená",J281,0)</f>
        <v>0</v>
      </c>
      <c r="BH281" s="226">
        <f>IF(N281="sníž. přenesená",J281,0)</f>
        <v>0</v>
      </c>
      <c r="BI281" s="226">
        <f>IF(N281="nulová",J281,0)</f>
        <v>0</v>
      </c>
      <c r="BJ281" s="19" t="s">
        <v>79</v>
      </c>
      <c r="BK281" s="226">
        <f>ROUND(I281*H281,2)</f>
        <v>0</v>
      </c>
      <c r="BL281" s="19" t="s">
        <v>159</v>
      </c>
      <c r="BM281" s="225" t="s">
        <v>629</v>
      </c>
    </row>
    <row r="282" s="2" customFormat="1">
      <c r="A282" s="40"/>
      <c r="B282" s="41"/>
      <c r="C282" s="42"/>
      <c r="D282" s="227" t="s">
        <v>161</v>
      </c>
      <c r="E282" s="42"/>
      <c r="F282" s="228" t="s">
        <v>465</v>
      </c>
      <c r="G282" s="42"/>
      <c r="H282" s="42"/>
      <c r="I282" s="229"/>
      <c r="J282" s="42"/>
      <c r="K282" s="42"/>
      <c r="L282" s="46"/>
      <c r="M282" s="230"/>
      <c r="N282" s="231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161</v>
      </c>
      <c r="AU282" s="19" t="s">
        <v>81</v>
      </c>
    </row>
    <row r="283" s="14" customFormat="1">
      <c r="A283" s="14"/>
      <c r="B283" s="243"/>
      <c r="C283" s="244"/>
      <c r="D283" s="234" t="s">
        <v>163</v>
      </c>
      <c r="E283" s="245" t="s">
        <v>19</v>
      </c>
      <c r="F283" s="246" t="s">
        <v>1067</v>
      </c>
      <c r="G283" s="244"/>
      <c r="H283" s="247">
        <v>1.754</v>
      </c>
      <c r="I283" s="248"/>
      <c r="J283" s="244"/>
      <c r="K283" s="244"/>
      <c r="L283" s="249"/>
      <c r="M283" s="250"/>
      <c r="N283" s="251"/>
      <c r="O283" s="251"/>
      <c r="P283" s="251"/>
      <c r="Q283" s="251"/>
      <c r="R283" s="251"/>
      <c r="S283" s="251"/>
      <c r="T283" s="252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3" t="s">
        <v>163</v>
      </c>
      <c r="AU283" s="253" t="s">
        <v>81</v>
      </c>
      <c r="AV283" s="14" t="s">
        <v>81</v>
      </c>
      <c r="AW283" s="14" t="s">
        <v>33</v>
      </c>
      <c r="AX283" s="14" t="s">
        <v>79</v>
      </c>
      <c r="AY283" s="253" t="s">
        <v>152</v>
      </c>
    </row>
    <row r="284" s="12" customFormat="1" ht="22.8" customHeight="1">
      <c r="A284" s="12"/>
      <c r="B284" s="198"/>
      <c r="C284" s="199"/>
      <c r="D284" s="200" t="s">
        <v>71</v>
      </c>
      <c r="E284" s="212" t="s">
        <v>467</v>
      </c>
      <c r="F284" s="212" t="s">
        <v>468</v>
      </c>
      <c r="G284" s="199"/>
      <c r="H284" s="199"/>
      <c r="I284" s="202"/>
      <c r="J284" s="213">
        <f>BK284</f>
        <v>0</v>
      </c>
      <c r="K284" s="199"/>
      <c r="L284" s="204"/>
      <c r="M284" s="205"/>
      <c r="N284" s="206"/>
      <c r="O284" s="206"/>
      <c r="P284" s="207">
        <f>SUM(P285:P286)</f>
        <v>0</v>
      </c>
      <c r="Q284" s="206"/>
      <c r="R284" s="207">
        <f>SUM(R285:R286)</f>
        <v>0</v>
      </c>
      <c r="S284" s="206"/>
      <c r="T284" s="208">
        <f>SUM(T285:T286)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09" t="s">
        <v>79</v>
      </c>
      <c r="AT284" s="210" t="s">
        <v>71</v>
      </c>
      <c r="AU284" s="210" t="s">
        <v>79</v>
      </c>
      <c r="AY284" s="209" t="s">
        <v>152</v>
      </c>
      <c r="BK284" s="211">
        <f>SUM(BK285:BK286)</f>
        <v>0</v>
      </c>
    </row>
    <row r="285" s="2" customFormat="1" ht="24.15" customHeight="1">
      <c r="A285" s="40"/>
      <c r="B285" s="41"/>
      <c r="C285" s="214" t="s">
        <v>461</v>
      </c>
      <c r="D285" s="214" t="s">
        <v>154</v>
      </c>
      <c r="E285" s="215" t="s">
        <v>470</v>
      </c>
      <c r="F285" s="216" t="s">
        <v>471</v>
      </c>
      <c r="G285" s="217" t="s">
        <v>231</v>
      </c>
      <c r="H285" s="218">
        <v>61.287999999999997</v>
      </c>
      <c r="I285" s="219"/>
      <c r="J285" s="220">
        <f>ROUND(I285*H285,2)</f>
        <v>0</v>
      </c>
      <c r="K285" s="216" t="s">
        <v>158</v>
      </c>
      <c r="L285" s="46"/>
      <c r="M285" s="221" t="s">
        <v>19</v>
      </c>
      <c r="N285" s="222" t="s">
        <v>43</v>
      </c>
      <c r="O285" s="86"/>
      <c r="P285" s="223">
        <f>O285*H285</f>
        <v>0</v>
      </c>
      <c r="Q285" s="223">
        <v>0</v>
      </c>
      <c r="R285" s="223">
        <f>Q285*H285</f>
        <v>0</v>
      </c>
      <c r="S285" s="223">
        <v>0</v>
      </c>
      <c r="T285" s="224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25" t="s">
        <v>159</v>
      </c>
      <c r="AT285" s="225" t="s">
        <v>154</v>
      </c>
      <c r="AU285" s="225" t="s">
        <v>81</v>
      </c>
      <c r="AY285" s="19" t="s">
        <v>152</v>
      </c>
      <c r="BE285" s="226">
        <f>IF(N285="základní",J285,0)</f>
        <v>0</v>
      </c>
      <c r="BF285" s="226">
        <f>IF(N285="snížená",J285,0)</f>
        <v>0</v>
      </c>
      <c r="BG285" s="226">
        <f>IF(N285="zákl. přenesená",J285,0)</f>
        <v>0</v>
      </c>
      <c r="BH285" s="226">
        <f>IF(N285="sníž. přenesená",J285,0)</f>
        <v>0</v>
      </c>
      <c r="BI285" s="226">
        <f>IF(N285="nulová",J285,0)</f>
        <v>0</v>
      </c>
      <c r="BJ285" s="19" t="s">
        <v>79</v>
      </c>
      <c r="BK285" s="226">
        <f>ROUND(I285*H285,2)</f>
        <v>0</v>
      </c>
      <c r="BL285" s="19" t="s">
        <v>159</v>
      </c>
      <c r="BM285" s="225" t="s">
        <v>631</v>
      </c>
    </row>
    <row r="286" s="2" customFormat="1">
      <c r="A286" s="40"/>
      <c r="B286" s="41"/>
      <c r="C286" s="42"/>
      <c r="D286" s="227" t="s">
        <v>161</v>
      </c>
      <c r="E286" s="42"/>
      <c r="F286" s="228" t="s">
        <v>473</v>
      </c>
      <c r="G286" s="42"/>
      <c r="H286" s="42"/>
      <c r="I286" s="229"/>
      <c r="J286" s="42"/>
      <c r="K286" s="42"/>
      <c r="L286" s="46"/>
      <c r="M286" s="230"/>
      <c r="N286" s="231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161</v>
      </c>
      <c r="AU286" s="19" t="s">
        <v>81</v>
      </c>
    </row>
    <row r="287" s="12" customFormat="1" ht="25.92" customHeight="1">
      <c r="A287" s="12"/>
      <c r="B287" s="198"/>
      <c r="C287" s="199"/>
      <c r="D287" s="200" t="s">
        <v>71</v>
      </c>
      <c r="E287" s="201" t="s">
        <v>474</v>
      </c>
      <c r="F287" s="201" t="s">
        <v>475</v>
      </c>
      <c r="G287" s="199"/>
      <c r="H287" s="199"/>
      <c r="I287" s="202"/>
      <c r="J287" s="203">
        <f>BK287</f>
        <v>0</v>
      </c>
      <c r="K287" s="199"/>
      <c r="L287" s="204"/>
      <c r="M287" s="205"/>
      <c r="N287" s="206"/>
      <c r="O287" s="206"/>
      <c r="P287" s="207">
        <f>P288+P296+P304</f>
        <v>0</v>
      </c>
      <c r="Q287" s="206"/>
      <c r="R287" s="207">
        <f>R288+R296+R304</f>
        <v>0</v>
      </c>
      <c r="S287" s="206"/>
      <c r="T287" s="208">
        <f>T288+T296+T304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09" t="s">
        <v>183</v>
      </c>
      <c r="AT287" s="210" t="s">
        <v>71</v>
      </c>
      <c r="AU287" s="210" t="s">
        <v>72</v>
      </c>
      <c r="AY287" s="209" t="s">
        <v>152</v>
      </c>
      <c r="BK287" s="211">
        <f>BK288+BK296+BK304</f>
        <v>0</v>
      </c>
    </row>
    <row r="288" s="12" customFormat="1" ht="22.8" customHeight="1">
      <c r="A288" s="12"/>
      <c r="B288" s="198"/>
      <c r="C288" s="199"/>
      <c r="D288" s="200" t="s">
        <v>71</v>
      </c>
      <c r="E288" s="212" t="s">
        <v>476</v>
      </c>
      <c r="F288" s="212" t="s">
        <v>477</v>
      </c>
      <c r="G288" s="199"/>
      <c r="H288" s="199"/>
      <c r="I288" s="202"/>
      <c r="J288" s="213">
        <f>BK288</f>
        <v>0</v>
      </c>
      <c r="K288" s="199"/>
      <c r="L288" s="204"/>
      <c r="M288" s="205"/>
      <c r="N288" s="206"/>
      <c r="O288" s="206"/>
      <c r="P288" s="207">
        <f>SUM(P289:P295)</f>
        <v>0</v>
      </c>
      <c r="Q288" s="206"/>
      <c r="R288" s="207">
        <f>SUM(R289:R295)</f>
        <v>0</v>
      </c>
      <c r="S288" s="206"/>
      <c r="T288" s="208">
        <f>SUM(T289:T295)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09" t="s">
        <v>183</v>
      </c>
      <c r="AT288" s="210" t="s">
        <v>71</v>
      </c>
      <c r="AU288" s="210" t="s">
        <v>79</v>
      </c>
      <c r="AY288" s="209" t="s">
        <v>152</v>
      </c>
      <c r="BK288" s="211">
        <f>SUM(BK289:BK295)</f>
        <v>0</v>
      </c>
    </row>
    <row r="289" s="2" customFormat="1" ht="16.5" customHeight="1">
      <c r="A289" s="40"/>
      <c r="B289" s="41"/>
      <c r="C289" s="214" t="s">
        <v>469</v>
      </c>
      <c r="D289" s="214" t="s">
        <v>154</v>
      </c>
      <c r="E289" s="215" t="s">
        <v>479</v>
      </c>
      <c r="F289" s="216" t="s">
        <v>480</v>
      </c>
      <c r="G289" s="217" t="s">
        <v>481</v>
      </c>
      <c r="H289" s="218">
        <v>10</v>
      </c>
      <c r="I289" s="219"/>
      <c r="J289" s="220">
        <f>ROUND(I289*H289,2)</f>
        <v>0</v>
      </c>
      <c r="K289" s="216" t="s">
        <v>19</v>
      </c>
      <c r="L289" s="46"/>
      <c r="M289" s="221" t="s">
        <v>19</v>
      </c>
      <c r="N289" s="222" t="s">
        <v>43</v>
      </c>
      <c r="O289" s="86"/>
      <c r="P289" s="223">
        <f>O289*H289</f>
        <v>0</v>
      </c>
      <c r="Q289" s="223">
        <v>0</v>
      </c>
      <c r="R289" s="223">
        <f>Q289*H289</f>
        <v>0</v>
      </c>
      <c r="S289" s="223">
        <v>0</v>
      </c>
      <c r="T289" s="224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25" t="s">
        <v>482</v>
      </c>
      <c r="AT289" s="225" t="s">
        <v>154</v>
      </c>
      <c r="AU289" s="225" t="s">
        <v>81</v>
      </c>
      <c r="AY289" s="19" t="s">
        <v>152</v>
      </c>
      <c r="BE289" s="226">
        <f>IF(N289="základní",J289,0)</f>
        <v>0</v>
      </c>
      <c r="BF289" s="226">
        <f>IF(N289="snížená",J289,0)</f>
        <v>0</v>
      </c>
      <c r="BG289" s="226">
        <f>IF(N289="zákl. přenesená",J289,0)</f>
        <v>0</v>
      </c>
      <c r="BH289" s="226">
        <f>IF(N289="sníž. přenesená",J289,0)</f>
        <v>0</v>
      </c>
      <c r="BI289" s="226">
        <f>IF(N289="nulová",J289,0)</f>
        <v>0</v>
      </c>
      <c r="BJ289" s="19" t="s">
        <v>79</v>
      </c>
      <c r="BK289" s="226">
        <f>ROUND(I289*H289,2)</f>
        <v>0</v>
      </c>
      <c r="BL289" s="19" t="s">
        <v>482</v>
      </c>
      <c r="BM289" s="225" t="s">
        <v>632</v>
      </c>
    </row>
    <row r="290" s="13" customFormat="1">
      <c r="A290" s="13"/>
      <c r="B290" s="232"/>
      <c r="C290" s="233"/>
      <c r="D290" s="234" t="s">
        <v>163</v>
      </c>
      <c r="E290" s="235" t="s">
        <v>19</v>
      </c>
      <c r="F290" s="236" t="s">
        <v>484</v>
      </c>
      <c r="G290" s="233"/>
      <c r="H290" s="235" t="s">
        <v>19</v>
      </c>
      <c r="I290" s="237"/>
      <c r="J290" s="233"/>
      <c r="K290" s="233"/>
      <c r="L290" s="238"/>
      <c r="M290" s="239"/>
      <c r="N290" s="240"/>
      <c r="O290" s="240"/>
      <c r="P290" s="240"/>
      <c r="Q290" s="240"/>
      <c r="R290" s="240"/>
      <c r="S290" s="240"/>
      <c r="T290" s="24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2" t="s">
        <v>163</v>
      </c>
      <c r="AU290" s="242" t="s">
        <v>81</v>
      </c>
      <c r="AV290" s="13" t="s">
        <v>79</v>
      </c>
      <c r="AW290" s="13" t="s">
        <v>33</v>
      </c>
      <c r="AX290" s="13" t="s">
        <v>72</v>
      </c>
      <c r="AY290" s="242" t="s">
        <v>152</v>
      </c>
    </row>
    <row r="291" s="14" customFormat="1">
      <c r="A291" s="14"/>
      <c r="B291" s="243"/>
      <c r="C291" s="244"/>
      <c r="D291" s="234" t="s">
        <v>163</v>
      </c>
      <c r="E291" s="245" t="s">
        <v>19</v>
      </c>
      <c r="F291" s="246" t="s">
        <v>219</v>
      </c>
      <c r="G291" s="244"/>
      <c r="H291" s="247">
        <v>10</v>
      </c>
      <c r="I291" s="248"/>
      <c r="J291" s="244"/>
      <c r="K291" s="244"/>
      <c r="L291" s="249"/>
      <c r="M291" s="250"/>
      <c r="N291" s="251"/>
      <c r="O291" s="251"/>
      <c r="P291" s="251"/>
      <c r="Q291" s="251"/>
      <c r="R291" s="251"/>
      <c r="S291" s="251"/>
      <c r="T291" s="25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3" t="s">
        <v>163</v>
      </c>
      <c r="AU291" s="253" t="s">
        <v>81</v>
      </c>
      <c r="AV291" s="14" t="s">
        <v>81</v>
      </c>
      <c r="AW291" s="14" t="s">
        <v>33</v>
      </c>
      <c r="AX291" s="14" t="s">
        <v>79</v>
      </c>
      <c r="AY291" s="253" t="s">
        <v>152</v>
      </c>
    </row>
    <row r="292" s="2" customFormat="1" ht="16.5" customHeight="1">
      <c r="A292" s="40"/>
      <c r="B292" s="41"/>
      <c r="C292" s="214" t="s">
        <v>478</v>
      </c>
      <c r="D292" s="214" t="s">
        <v>154</v>
      </c>
      <c r="E292" s="215" t="s">
        <v>486</v>
      </c>
      <c r="F292" s="216" t="s">
        <v>487</v>
      </c>
      <c r="G292" s="217" t="s">
        <v>481</v>
      </c>
      <c r="H292" s="218">
        <v>10</v>
      </c>
      <c r="I292" s="219"/>
      <c r="J292" s="220">
        <f>ROUND(I292*H292,2)</f>
        <v>0</v>
      </c>
      <c r="K292" s="216" t="s">
        <v>19</v>
      </c>
      <c r="L292" s="46"/>
      <c r="M292" s="221" t="s">
        <v>19</v>
      </c>
      <c r="N292" s="222" t="s">
        <v>43</v>
      </c>
      <c r="O292" s="86"/>
      <c r="P292" s="223">
        <f>O292*H292</f>
        <v>0</v>
      </c>
      <c r="Q292" s="223">
        <v>0</v>
      </c>
      <c r="R292" s="223">
        <f>Q292*H292</f>
        <v>0</v>
      </c>
      <c r="S292" s="223">
        <v>0</v>
      </c>
      <c r="T292" s="224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25" t="s">
        <v>482</v>
      </c>
      <c r="AT292" s="225" t="s">
        <v>154</v>
      </c>
      <c r="AU292" s="225" t="s">
        <v>81</v>
      </c>
      <c r="AY292" s="19" t="s">
        <v>152</v>
      </c>
      <c r="BE292" s="226">
        <f>IF(N292="základní",J292,0)</f>
        <v>0</v>
      </c>
      <c r="BF292" s="226">
        <f>IF(N292="snížená",J292,0)</f>
        <v>0</v>
      </c>
      <c r="BG292" s="226">
        <f>IF(N292="zákl. přenesená",J292,0)</f>
        <v>0</v>
      </c>
      <c r="BH292" s="226">
        <f>IF(N292="sníž. přenesená",J292,0)</f>
        <v>0</v>
      </c>
      <c r="BI292" s="226">
        <f>IF(N292="nulová",J292,0)</f>
        <v>0</v>
      </c>
      <c r="BJ292" s="19" t="s">
        <v>79</v>
      </c>
      <c r="BK292" s="226">
        <f>ROUND(I292*H292,2)</f>
        <v>0</v>
      </c>
      <c r="BL292" s="19" t="s">
        <v>482</v>
      </c>
      <c r="BM292" s="225" t="s">
        <v>633</v>
      </c>
    </row>
    <row r="293" s="2" customFormat="1" ht="16.5" customHeight="1">
      <c r="A293" s="40"/>
      <c r="B293" s="41"/>
      <c r="C293" s="214" t="s">
        <v>485</v>
      </c>
      <c r="D293" s="214" t="s">
        <v>154</v>
      </c>
      <c r="E293" s="215" t="s">
        <v>490</v>
      </c>
      <c r="F293" s="216" t="s">
        <v>491</v>
      </c>
      <c r="G293" s="217" t="s">
        <v>481</v>
      </c>
      <c r="H293" s="218">
        <v>10</v>
      </c>
      <c r="I293" s="219"/>
      <c r="J293" s="220">
        <f>ROUND(I293*H293,2)</f>
        <v>0</v>
      </c>
      <c r="K293" s="216" t="s">
        <v>19</v>
      </c>
      <c r="L293" s="46"/>
      <c r="M293" s="221" t="s">
        <v>19</v>
      </c>
      <c r="N293" s="222" t="s">
        <v>43</v>
      </c>
      <c r="O293" s="86"/>
      <c r="P293" s="223">
        <f>O293*H293</f>
        <v>0</v>
      </c>
      <c r="Q293" s="223">
        <v>0</v>
      </c>
      <c r="R293" s="223">
        <f>Q293*H293</f>
        <v>0</v>
      </c>
      <c r="S293" s="223">
        <v>0</v>
      </c>
      <c r="T293" s="224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25" t="s">
        <v>482</v>
      </c>
      <c r="AT293" s="225" t="s">
        <v>154</v>
      </c>
      <c r="AU293" s="225" t="s">
        <v>81</v>
      </c>
      <c r="AY293" s="19" t="s">
        <v>152</v>
      </c>
      <c r="BE293" s="226">
        <f>IF(N293="základní",J293,0)</f>
        <v>0</v>
      </c>
      <c r="BF293" s="226">
        <f>IF(N293="snížená",J293,0)</f>
        <v>0</v>
      </c>
      <c r="BG293" s="226">
        <f>IF(N293="zákl. přenesená",J293,0)</f>
        <v>0</v>
      </c>
      <c r="BH293" s="226">
        <f>IF(N293="sníž. přenesená",J293,0)</f>
        <v>0</v>
      </c>
      <c r="BI293" s="226">
        <f>IF(N293="nulová",J293,0)</f>
        <v>0</v>
      </c>
      <c r="BJ293" s="19" t="s">
        <v>79</v>
      </c>
      <c r="BK293" s="226">
        <f>ROUND(I293*H293,2)</f>
        <v>0</v>
      </c>
      <c r="BL293" s="19" t="s">
        <v>482</v>
      </c>
      <c r="BM293" s="225" t="s">
        <v>634</v>
      </c>
    </row>
    <row r="294" s="13" customFormat="1">
      <c r="A294" s="13"/>
      <c r="B294" s="232"/>
      <c r="C294" s="233"/>
      <c r="D294" s="234" t="s">
        <v>163</v>
      </c>
      <c r="E294" s="235" t="s">
        <v>19</v>
      </c>
      <c r="F294" s="236" t="s">
        <v>493</v>
      </c>
      <c r="G294" s="233"/>
      <c r="H294" s="235" t="s">
        <v>19</v>
      </c>
      <c r="I294" s="237"/>
      <c r="J294" s="233"/>
      <c r="K294" s="233"/>
      <c r="L294" s="238"/>
      <c r="M294" s="239"/>
      <c r="N294" s="240"/>
      <c r="O294" s="240"/>
      <c r="P294" s="240"/>
      <c r="Q294" s="240"/>
      <c r="R294" s="240"/>
      <c r="S294" s="240"/>
      <c r="T294" s="241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2" t="s">
        <v>163</v>
      </c>
      <c r="AU294" s="242" t="s">
        <v>81</v>
      </c>
      <c r="AV294" s="13" t="s">
        <v>79</v>
      </c>
      <c r="AW294" s="13" t="s">
        <v>33</v>
      </c>
      <c r="AX294" s="13" t="s">
        <v>72</v>
      </c>
      <c r="AY294" s="242" t="s">
        <v>152</v>
      </c>
    </row>
    <row r="295" s="14" customFormat="1">
      <c r="A295" s="14"/>
      <c r="B295" s="243"/>
      <c r="C295" s="244"/>
      <c r="D295" s="234" t="s">
        <v>163</v>
      </c>
      <c r="E295" s="245" t="s">
        <v>19</v>
      </c>
      <c r="F295" s="246" t="s">
        <v>219</v>
      </c>
      <c r="G295" s="244"/>
      <c r="H295" s="247">
        <v>10</v>
      </c>
      <c r="I295" s="248"/>
      <c r="J295" s="244"/>
      <c r="K295" s="244"/>
      <c r="L295" s="249"/>
      <c r="M295" s="250"/>
      <c r="N295" s="251"/>
      <c r="O295" s="251"/>
      <c r="P295" s="251"/>
      <c r="Q295" s="251"/>
      <c r="R295" s="251"/>
      <c r="S295" s="251"/>
      <c r="T295" s="252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3" t="s">
        <v>163</v>
      </c>
      <c r="AU295" s="253" t="s">
        <v>81</v>
      </c>
      <c r="AV295" s="14" t="s">
        <v>81</v>
      </c>
      <c r="AW295" s="14" t="s">
        <v>33</v>
      </c>
      <c r="AX295" s="14" t="s">
        <v>79</v>
      </c>
      <c r="AY295" s="253" t="s">
        <v>152</v>
      </c>
    </row>
    <row r="296" s="12" customFormat="1" ht="22.8" customHeight="1">
      <c r="A296" s="12"/>
      <c r="B296" s="198"/>
      <c r="C296" s="199"/>
      <c r="D296" s="200" t="s">
        <v>71</v>
      </c>
      <c r="E296" s="212" t="s">
        <v>494</v>
      </c>
      <c r="F296" s="212" t="s">
        <v>495</v>
      </c>
      <c r="G296" s="199"/>
      <c r="H296" s="199"/>
      <c r="I296" s="202"/>
      <c r="J296" s="213">
        <f>BK296</f>
        <v>0</v>
      </c>
      <c r="K296" s="199"/>
      <c r="L296" s="204"/>
      <c r="M296" s="205"/>
      <c r="N296" s="206"/>
      <c r="O296" s="206"/>
      <c r="P296" s="207">
        <f>SUM(P297:P303)</f>
        <v>0</v>
      </c>
      <c r="Q296" s="206"/>
      <c r="R296" s="207">
        <f>SUM(R297:R303)</f>
        <v>0</v>
      </c>
      <c r="S296" s="206"/>
      <c r="T296" s="208">
        <f>SUM(T297:T303)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09" t="s">
        <v>183</v>
      </c>
      <c r="AT296" s="210" t="s">
        <v>71</v>
      </c>
      <c r="AU296" s="210" t="s">
        <v>79</v>
      </c>
      <c r="AY296" s="209" t="s">
        <v>152</v>
      </c>
      <c r="BK296" s="211">
        <f>SUM(BK297:BK303)</f>
        <v>0</v>
      </c>
    </row>
    <row r="297" s="2" customFormat="1" ht="16.5" customHeight="1">
      <c r="A297" s="40"/>
      <c r="B297" s="41"/>
      <c r="C297" s="214" t="s">
        <v>489</v>
      </c>
      <c r="D297" s="214" t="s">
        <v>154</v>
      </c>
      <c r="E297" s="215" t="s">
        <v>497</v>
      </c>
      <c r="F297" s="216" t="s">
        <v>498</v>
      </c>
      <c r="G297" s="217" t="s">
        <v>400</v>
      </c>
      <c r="H297" s="218">
        <v>1</v>
      </c>
      <c r="I297" s="219"/>
      <c r="J297" s="220">
        <f>ROUND(I297*H297,2)</f>
        <v>0</v>
      </c>
      <c r="K297" s="216" t="s">
        <v>19</v>
      </c>
      <c r="L297" s="46"/>
      <c r="M297" s="221" t="s">
        <v>19</v>
      </c>
      <c r="N297" s="222" t="s">
        <v>43</v>
      </c>
      <c r="O297" s="86"/>
      <c r="P297" s="223">
        <f>O297*H297</f>
        <v>0</v>
      </c>
      <c r="Q297" s="223">
        <v>0</v>
      </c>
      <c r="R297" s="223">
        <f>Q297*H297</f>
        <v>0</v>
      </c>
      <c r="S297" s="223">
        <v>0</v>
      </c>
      <c r="T297" s="224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25" t="s">
        <v>482</v>
      </c>
      <c r="AT297" s="225" t="s">
        <v>154</v>
      </c>
      <c r="AU297" s="225" t="s">
        <v>81</v>
      </c>
      <c r="AY297" s="19" t="s">
        <v>152</v>
      </c>
      <c r="BE297" s="226">
        <f>IF(N297="základní",J297,0)</f>
        <v>0</v>
      </c>
      <c r="BF297" s="226">
        <f>IF(N297="snížená",J297,0)</f>
        <v>0</v>
      </c>
      <c r="BG297" s="226">
        <f>IF(N297="zákl. přenesená",J297,0)</f>
        <v>0</v>
      </c>
      <c r="BH297" s="226">
        <f>IF(N297="sníž. přenesená",J297,0)</f>
        <v>0</v>
      </c>
      <c r="BI297" s="226">
        <f>IF(N297="nulová",J297,0)</f>
        <v>0</v>
      </c>
      <c r="BJ297" s="19" t="s">
        <v>79</v>
      </c>
      <c r="BK297" s="226">
        <f>ROUND(I297*H297,2)</f>
        <v>0</v>
      </c>
      <c r="BL297" s="19" t="s">
        <v>482</v>
      </c>
      <c r="BM297" s="225" t="s">
        <v>635</v>
      </c>
    </row>
    <row r="298" s="2" customFormat="1" ht="16.5" customHeight="1">
      <c r="A298" s="40"/>
      <c r="B298" s="41"/>
      <c r="C298" s="214" t="s">
        <v>496</v>
      </c>
      <c r="D298" s="214" t="s">
        <v>154</v>
      </c>
      <c r="E298" s="215" t="s">
        <v>501</v>
      </c>
      <c r="F298" s="216" t="s">
        <v>502</v>
      </c>
      <c r="G298" s="217" t="s">
        <v>503</v>
      </c>
      <c r="H298" s="218">
        <v>1</v>
      </c>
      <c r="I298" s="219"/>
      <c r="J298" s="220">
        <f>ROUND(I298*H298,2)</f>
        <v>0</v>
      </c>
      <c r="K298" s="216" t="s">
        <v>19</v>
      </c>
      <c r="L298" s="46"/>
      <c r="M298" s="221" t="s">
        <v>19</v>
      </c>
      <c r="N298" s="222" t="s">
        <v>43</v>
      </c>
      <c r="O298" s="86"/>
      <c r="P298" s="223">
        <f>O298*H298</f>
        <v>0</v>
      </c>
      <c r="Q298" s="223">
        <v>0</v>
      </c>
      <c r="R298" s="223">
        <f>Q298*H298</f>
        <v>0</v>
      </c>
      <c r="S298" s="223">
        <v>0</v>
      </c>
      <c r="T298" s="224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25" t="s">
        <v>482</v>
      </c>
      <c r="AT298" s="225" t="s">
        <v>154</v>
      </c>
      <c r="AU298" s="225" t="s">
        <v>81</v>
      </c>
      <c r="AY298" s="19" t="s">
        <v>152</v>
      </c>
      <c r="BE298" s="226">
        <f>IF(N298="základní",J298,0)</f>
        <v>0</v>
      </c>
      <c r="BF298" s="226">
        <f>IF(N298="snížená",J298,0)</f>
        <v>0</v>
      </c>
      <c r="BG298" s="226">
        <f>IF(N298="zákl. přenesená",J298,0)</f>
        <v>0</v>
      </c>
      <c r="BH298" s="226">
        <f>IF(N298="sníž. přenesená",J298,0)</f>
        <v>0</v>
      </c>
      <c r="BI298" s="226">
        <f>IF(N298="nulová",J298,0)</f>
        <v>0</v>
      </c>
      <c r="BJ298" s="19" t="s">
        <v>79</v>
      </c>
      <c r="BK298" s="226">
        <f>ROUND(I298*H298,2)</f>
        <v>0</v>
      </c>
      <c r="BL298" s="19" t="s">
        <v>482</v>
      </c>
      <c r="BM298" s="225" t="s">
        <v>636</v>
      </c>
    </row>
    <row r="299" s="14" customFormat="1">
      <c r="A299" s="14"/>
      <c r="B299" s="243"/>
      <c r="C299" s="244"/>
      <c r="D299" s="234" t="s">
        <v>163</v>
      </c>
      <c r="E299" s="245" t="s">
        <v>19</v>
      </c>
      <c r="F299" s="246" t="s">
        <v>79</v>
      </c>
      <c r="G299" s="244"/>
      <c r="H299" s="247">
        <v>1</v>
      </c>
      <c r="I299" s="248"/>
      <c r="J299" s="244"/>
      <c r="K299" s="244"/>
      <c r="L299" s="249"/>
      <c r="M299" s="250"/>
      <c r="N299" s="251"/>
      <c r="O299" s="251"/>
      <c r="P299" s="251"/>
      <c r="Q299" s="251"/>
      <c r="R299" s="251"/>
      <c r="S299" s="251"/>
      <c r="T299" s="252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3" t="s">
        <v>163</v>
      </c>
      <c r="AU299" s="253" t="s">
        <v>81</v>
      </c>
      <c r="AV299" s="14" t="s">
        <v>81</v>
      </c>
      <c r="AW299" s="14" t="s">
        <v>33</v>
      </c>
      <c r="AX299" s="14" t="s">
        <v>79</v>
      </c>
      <c r="AY299" s="253" t="s">
        <v>152</v>
      </c>
    </row>
    <row r="300" s="2" customFormat="1" ht="16.5" customHeight="1">
      <c r="A300" s="40"/>
      <c r="B300" s="41"/>
      <c r="C300" s="214" t="s">
        <v>500</v>
      </c>
      <c r="D300" s="214" t="s">
        <v>154</v>
      </c>
      <c r="E300" s="215" t="s">
        <v>506</v>
      </c>
      <c r="F300" s="216" t="s">
        <v>507</v>
      </c>
      <c r="G300" s="217" t="s">
        <v>503</v>
      </c>
      <c r="H300" s="218">
        <v>1</v>
      </c>
      <c r="I300" s="219"/>
      <c r="J300" s="220">
        <f>ROUND(I300*H300,2)</f>
        <v>0</v>
      </c>
      <c r="K300" s="216" t="s">
        <v>19</v>
      </c>
      <c r="L300" s="46"/>
      <c r="M300" s="221" t="s">
        <v>19</v>
      </c>
      <c r="N300" s="222" t="s">
        <v>43</v>
      </c>
      <c r="O300" s="86"/>
      <c r="P300" s="223">
        <f>O300*H300</f>
        <v>0</v>
      </c>
      <c r="Q300" s="223">
        <v>0</v>
      </c>
      <c r="R300" s="223">
        <f>Q300*H300</f>
        <v>0</v>
      </c>
      <c r="S300" s="223">
        <v>0</v>
      </c>
      <c r="T300" s="224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25" t="s">
        <v>482</v>
      </c>
      <c r="AT300" s="225" t="s">
        <v>154</v>
      </c>
      <c r="AU300" s="225" t="s">
        <v>81</v>
      </c>
      <c r="AY300" s="19" t="s">
        <v>152</v>
      </c>
      <c r="BE300" s="226">
        <f>IF(N300="základní",J300,0)</f>
        <v>0</v>
      </c>
      <c r="BF300" s="226">
        <f>IF(N300="snížená",J300,0)</f>
        <v>0</v>
      </c>
      <c r="BG300" s="226">
        <f>IF(N300="zákl. přenesená",J300,0)</f>
        <v>0</v>
      </c>
      <c r="BH300" s="226">
        <f>IF(N300="sníž. přenesená",J300,0)</f>
        <v>0</v>
      </c>
      <c r="BI300" s="226">
        <f>IF(N300="nulová",J300,0)</f>
        <v>0</v>
      </c>
      <c r="BJ300" s="19" t="s">
        <v>79</v>
      </c>
      <c r="BK300" s="226">
        <f>ROUND(I300*H300,2)</f>
        <v>0</v>
      </c>
      <c r="BL300" s="19" t="s">
        <v>482</v>
      </c>
      <c r="BM300" s="225" t="s">
        <v>637</v>
      </c>
    </row>
    <row r="301" s="13" customFormat="1">
      <c r="A301" s="13"/>
      <c r="B301" s="232"/>
      <c r="C301" s="233"/>
      <c r="D301" s="234" t="s">
        <v>163</v>
      </c>
      <c r="E301" s="235" t="s">
        <v>19</v>
      </c>
      <c r="F301" s="236" t="s">
        <v>509</v>
      </c>
      <c r="G301" s="233"/>
      <c r="H301" s="235" t="s">
        <v>19</v>
      </c>
      <c r="I301" s="237"/>
      <c r="J301" s="233"/>
      <c r="K301" s="233"/>
      <c r="L301" s="238"/>
      <c r="M301" s="239"/>
      <c r="N301" s="240"/>
      <c r="O301" s="240"/>
      <c r="P301" s="240"/>
      <c r="Q301" s="240"/>
      <c r="R301" s="240"/>
      <c r="S301" s="240"/>
      <c r="T301" s="241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2" t="s">
        <v>163</v>
      </c>
      <c r="AU301" s="242" t="s">
        <v>81</v>
      </c>
      <c r="AV301" s="13" t="s">
        <v>79</v>
      </c>
      <c r="AW301" s="13" t="s">
        <v>33</v>
      </c>
      <c r="AX301" s="13" t="s">
        <v>72</v>
      </c>
      <c r="AY301" s="242" t="s">
        <v>152</v>
      </c>
    </row>
    <row r="302" s="14" customFormat="1">
      <c r="A302" s="14"/>
      <c r="B302" s="243"/>
      <c r="C302" s="244"/>
      <c r="D302" s="234" t="s">
        <v>163</v>
      </c>
      <c r="E302" s="245" t="s">
        <v>19</v>
      </c>
      <c r="F302" s="246" t="s">
        <v>79</v>
      </c>
      <c r="G302" s="244"/>
      <c r="H302" s="247">
        <v>1</v>
      </c>
      <c r="I302" s="248"/>
      <c r="J302" s="244"/>
      <c r="K302" s="244"/>
      <c r="L302" s="249"/>
      <c r="M302" s="250"/>
      <c r="N302" s="251"/>
      <c r="O302" s="251"/>
      <c r="P302" s="251"/>
      <c r="Q302" s="251"/>
      <c r="R302" s="251"/>
      <c r="S302" s="251"/>
      <c r="T302" s="252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3" t="s">
        <v>163</v>
      </c>
      <c r="AU302" s="253" t="s">
        <v>81</v>
      </c>
      <c r="AV302" s="14" t="s">
        <v>81</v>
      </c>
      <c r="AW302" s="14" t="s">
        <v>33</v>
      </c>
      <c r="AX302" s="14" t="s">
        <v>79</v>
      </c>
      <c r="AY302" s="253" t="s">
        <v>152</v>
      </c>
    </row>
    <row r="303" s="2" customFormat="1" ht="16.5" customHeight="1">
      <c r="A303" s="40"/>
      <c r="B303" s="41"/>
      <c r="C303" s="214" t="s">
        <v>505</v>
      </c>
      <c r="D303" s="214" t="s">
        <v>154</v>
      </c>
      <c r="E303" s="215" t="s">
        <v>511</v>
      </c>
      <c r="F303" s="216" t="s">
        <v>512</v>
      </c>
      <c r="G303" s="217" t="s">
        <v>407</v>
      </c>
      <c r="H303" s="218">
        <v>1</v>
      </c>
      <c r="I303" s="219"/>
      <c r="J303" s="220">
        <f>ROUND(I303*H303,2)</f>
        <v>0</v>
      </c>
      <c r="K303" s="216" t="s">
        <v>19</v>
      </c>
      <c r="L303" s="46"/>
      <c r="M303" s="221" t="s">
        <v>19</v>
      </c>
      <c r="N303" s="222" t="s">
        <v>43</v>
      </c>
      <c r="O303" s="86"/>
      <c r="P303" s="223">
        <f>O303*H303</f>
        <v>0</v>
      </c>
      <c r="Q303" s="223">
        <v>0</v>
      </c>
      <c r="R303" s="223">
        <f>Q303*H303</f>
        <v>0</v>
      </c>
      <c r="S303" s="223">
        <v>0</v>
      </c>
      <c r="T303" s="224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25" t="s">
        <v>482</v>
      </c>
      <c r="AT303" s="225" t="s">
        <v>154</v>
      </c>
      <c r="AU303" s="225" t="s">
        <v>81</v>
      </c>
      <c r="AY303" s="19" t="s">
        <v>152</v>
      </c>
      <c r="BE303" s="226">
        <f>IF(N303="základní",J303,0)</f>
        <v>0</v>
      </c>
      <c r="BF303" s="226">
        <f>IF(N303="snížená",J303,0)</f>
        <v>0</v>
      </c>
      <c r="BG303" s="226">
        <f>IF(N303="zákl. přenesená",J303,0)</f>
        <v>0</v>
      </c>
      <c r="BH303" s="226">
        <f>IF(N303="sníž. přenesená",J303,0)</f>
        <v>0</v>
      </c>
      <c r="BI303" s="226">
        <f>IF(N303="nulová",J303,0)</f>
        <v>0</v>
      </c>
      <c r="BJ303" s="19" t="s">
        <v>79</v>
      </c>
      <c r="BK303" s="226">
        <f>ROUND(I303*H303,2)</f>
        <v>0</v>
      </c>
      <c r="BL303" s="19" t="s">
        <v>482</v>
      </c>
      <c r="BM303" s="225" t="s">
        <v>638</v>
      </c>
    </row>
    <row r="304" s="12" customFormat="1" ht="22.8" customHeight="1">
      <c r="A304" s="12"/>
      <c r="B304" s="198"/>
      <c r="C304" s="199"/>
      <c r="D304" s="200" t="s">
        <v>71</v>
      </c>
      <c r="E304" s="212" t="s">
        <v>514</v>
      </c>
      <c r="F304" s="212" t="s">
        <v>515</v>
      </c>
      <c r="G304" s="199"/>
      <c r="H304" s="199"/>
      <c r="I304" s="202"/>
      <c r="J304" s="213">
        <f>BK304</f>
        <v>0</v>
      </c>
      <c r="K304" s="199"/>
      <c r="L304" s="204"/>
      <c r="M304" s="205"/>
      <c r="N304" s="206"/>
      <c r="O304" s="206"/>
      <c r="P304" s="207">
        <f>P305</f>
        <v>0</v>
      </c>
      <c r="Q304" s="206"/>
      <c r="R304" s="207">
        <f>R305</f>
        <v>0</v>
      </c>
      <c r="S304" s="206"/>
      <c r="T304" s="208">
        <f>T305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09" t="s">
        <v>183</v>
      </c>
      <c r="AT304" s="210" t="s">
        <v>71</v>
      </c>
      <c r="AU304" s="210" t="s">
        <v>79</v>
      </c>
      <c r="AY304" s="209" t="s">
        <v>152</v>
      </c>
      <c r="BK304" s="211">
        <f>BK305</f>
        <v>0</v>
      </c>
    </row>
    <row r="305" s="2" customFormat="1" ht="16.5" customHeight="1">
      <c r="A305" s="40"/>
      <c r="B305" s="41"/>
      <c r="C305" s="214" t="s">
        <v>510</v>
      </c>
      <c r="D305" s="214" t="s">
        <v>154</v>
      </c>
      <c r="E305" s="215" t="s">
        <v>517</v>
      </c>
      <c r="F305" s="216" t="s">
        <v>518</v>
      </c>
      <c r="G305" s="217" t="s">
        <v>400</v>
      </c>
      <c r="H305" s="218">
        <v>2</v>
      </c>
      <c r="I305" s="219"/>
      <c r="J305" s="220">
        <f>ROUND(I305*H305,2)</f>
        <v>0</v>
      </c>
      <c r="K305" s="216" t="s">
        <v>19</v>
      </c>
      <c r="L305" s="46"/>
      <c r="M305" s="276" t="s">
        <v>19</v>
      </c>
      <c r="N305" s="277" t="s">
        <v>43</v>
      </c>
      <c r="O305" s="278"/>
      <c r="P305" s="279">
        <f>O305*H305</f>
        <v>0</v>
      </c>
      <c r="Q305" s="279">
        <v>0</v>
      </c>
      <c r="R305" s="279">
        <f>Q305*H305</f>
        <v>0</v>
      </c>
      <c r="S305" s="279">
        <v>0</v>
      </c>
      <c r="T305" s="280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25" t="s">
        <v>482</v>
      </c>
      <c r="AT305" s="225" t="s">
        <v>154</v>
      </c>
      <c r="AU305" s="225" t="s">
        <v>81</v>
      </c>
      <c r="AY305" s="19" t="s">
        <v>152</v>
      </c>
      <c r="BE305" s="226">
        <f>IF(N305="základní",J305,0)</f>
        <v>0</v>
      </c>
      <c r="BF305" s="226">
        <f>IF(N305="snížená",J305,0)</f>
        <v>0</v>
      </c>
      <c r="BG305" s="226">
        <f>IF(N305="zákl. přenesená",J305,0)</f>
        <v>0</v>
      </c>
      <c r="BH305" s="226">
        <f>IF(N305="sníž. přenesená",J305,0)</f>
        <v>0</v>
      </c>
      <c r="BI305" s="226">
        <f>IF(N305="nulová",J305,0)</f>
        <v>0</v>
      </c>
      <c r="BJ305" s="19" t="s">
        <v>79</v>
      </c>
      <c r="BK305" s="226">
        <f>ROUND(I305*H305,2)</f>
        <v>0</v>
      </c>
      <c r="BL305" s="19" t="s">
        <v>482</v>
      </c>
      <c r="BM305" s="225" t="s">
        <v>639</v>
      </c>
    </row>
    <row r="306" s="2" customFormat="1" ht="6.96" customHeight="1">
      <c r="A306" s="40"/>
      <c r="B306" s="61"/>
      <c r="C306" s="62"/>
      <c r="D306" s="62"/>
      <c r="E306" s="62"/>
      <c r="F306" s="62"/>
      <c r="G306" s="62"/>
      <c r="H306" s="62"/>
      <c r="I306" s="62"/>
      <c r="J306" s="62"/>
      <c r="K306" s="62"/>
      <c r="L306" s="46"/>
      <c r="M306" s="40"/>
      <c r="O306" s="40"/>
      <c r="P306" s="40"/>
      <c r="Q306" s="40"/>
      <c r="R306" s="40"/>
      <c r="S306" s="40"/>
      <c r="T306" s="40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</row>
  </sheetData>
  <sheetProtection sheet="1" autoFilter="0" formatColumns="0" formatRows="0" objects="1" scenarios="1" spinCount="100000" saltValue="hMkG7m3OtTVMrviE+G/0Uw6T5oT0aXwtsmNHLCIwZwzF72Air9zMuibTWFNNyBheklviKSTEYkrn9LlIdlI54Q==" hashValue="dfF84K6ahZYOM4JXhKv1oKkGSsh3h5GKvXO5JoZNpSE2KqTF1gq7Umj6KJcbqWWR0SYEfut4tH8sEfGmwlC8jg==" algorithmName="SHA-512" password="CC35"/>
  <autoFilter ref="C95:K30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4:H84"/>
    <mergeCell ref="E86:H86"/>
    <mergeCell ref="E88:H88"/>
    <mergeCell ref="L2:V2"/>
  </mergeCells>
  <hyperlinks>
    <hyperlink ref="F100" r:id="rId1" display="https://podminky.urs.cz/item/CS_URS_2025_02/113107143"/>
    <hyperlink ref="F104" r:id="rId2" display="https://podminky.urs.cz/item/CS_URS_2025_02/113202111"/>
    <hyperlink ref="F107" r:id="rId3" display="https://podminky.urs.cz/item/CS_URS_2025_02/121112003"/>
    <hyperlink ref="F110" r:id="rId4" display="https://podminky.urs.cz/item/CS_URS_2025_02/122251101"/>
    <hyperlink ref="F120" r:id="rId5" display="https://podminky.urs.cz/item/CS_URS_2025_02/131251102"/>
    <hyperlink ref="F124" r:id="rId6" display="https://podminky.urs.cz/item/CS_URS_2025_02/162751117"/>
    <hyperlink ref="F129" r:id="rId7" display="https://podminky.urs.cz/item/CS_URS_2025_02/162751119"/>
    <hyperlink ref="F132" r:id="rId8" display="https://podminky.urs.cz/item/CS_URS_2025_02/167151101"/>
    <hyperlink ref="F134" r:id="rId9" display="https://podminky.urs.cz/item/CS_URS_2025_02/171151112"/>
    <hyperlink ref="F145" r:id="rId10" display="https://podminky.urs.cz/item/CS_URS_2025_02/171201231"/>
    <hyperlink ref="F148" r:id="rId11" display="https://podminky.urs.cz/item/CS_URS_2025_02/171251201"/>
    <hyperlink ref="F151" r:id="rId12" display="https://podminky.urs.cz/item/CS_URS_2025_02/174111101"/>
    <hyperlink ref="F160" r:id="rId13" display="https://podminky.urs.cz/item/CS_URS_2025_02/181411131"/>
    <hyperlink ref="F165" r:id="rId14" display="https://podminky.urs.cz/item/CS_URS_2025_02/181951112"/>
    <hyperlink ref="F174" r:id="rId15" display="https://podminky.urs.cz/item/CS_URS_2025_02/182303111"/>
    <hyperlink ref="F181" r:id="rId16" display="https://podminky.urs.cz/item/CS_URS_2025_02/271542211"/>
    <hyperlink ref="F184" r:id="rId17" display="https://podminky.urs.cz/item/CS_URS_2025_02/273321411"/>
    <hyperlink ref="F187" r:id="rId18" display="https://podminky.urs.cz/item/CS_URS_2025_02/273362021"/>
    <hyperlink ref="F191" r:id="rId19" display="https://podminky.urs.cz/item/CS_URS_2025_02/564851011"/>
    <hyperlink ref="F195" r:id="rId20" display="https://podminky.urs.cz/item/CS_URS_2025_02/564861011"/>
    <hyperlink ref="F199" r:id="rId21" display="https://podminky.urs.cz/item/CS_URS_2025_02/564871011"/>
    <hyperlink ref="F203" r:id="rId22" display="https://podminky.urs.cz/item/CS_URS_2025_02/565145101"/>
    <hyperlink ref="F207" r:id="rId23" display="https://podminky.urs.cz/item/CS_URS_2025_02/573211108"/>
    <hyperlink ref="F211" r:id="rId24" display="https://podminky.urs.cz/item/CS_URS_2025_02/577134031"/>
    <hyperlink ref="F215" r:id="rId25" display="https://podminky.urs.cz/item/CS_URS_2025_02/596211110"/>
    <hyperlink ref="F221" r:id="rId26" display="https://podminky.urs.cz/item/CS_URS_2025_02/596212210"/>
    <hyperlink ref="F229" r:id="rId27" display="https://podminky.urs.cz/item/CS_URS_2025_02/916131213"/>
    <hyperlink ref="F240" r:id="rId28" display="https://podminky.urs.cz/item/CS_URS_2025_02/916231213"/>
    <hyperlink ref="F245" r:id="rId29" display="https://podminky.urs.cz/item/CS_URS_2025_02/919122122"/>
    <hyperlink ref="F247" r:id="rId30" display="https://podminky.urs.cz/item/CS_URS_2025_02/919726122"/>
    <hyperlink ref="F254" r:id="rId31" display="https://podminky.urs.cz/item/CS_URS_2025_02/919735113"/>
    <hyperlink ref="F273" r:id="rId32" display="https://podminky.urs.cz/item/CS_URS_2025_02/997221571"/>
    <hyperlink ref="F275" r:id="rId33" display="https://podminky.urs.cz/item/CS_URS_2025_02/997221579"/>
    <hyperlink ref="F278" r:id="rId34" display="https://podminky.urs.cz/item/CS_URS_2025_02/997221612"/>
    <hyperlink ref="F280" r:id="rId35" display="https://podminky.urs.cz/item/CS_URS_2025_02/997221861"/>
    <hyperlink ref="F282" r:id="rId36" display="https://podminky.urs.cz/item/CS_URS_2025_02/997221875"/>
    <hyperlink ref="F286" r:id="rId37" display="https://podminky.urs.cz/item/CS_URS_2025_02/998223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8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Jaroslav Kudláček</dc:creator>
  <cp:lastModifiedBy>Jaroslav Kudláček</cp:lastModifiedBy>
  <dcterms:created xsi:type="dcterms:W3CDTF">2026-01-21T07:52:03Z</dcterms:created>
  <dcterms:modified xsi:type="dcterms:W3CDTF">2026-01-21T07:52:16Z</dcterms:modified>
</cp:coreProperties>
</file>